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Bohumil Němec\Janovice nad Úhlavou\"/>
    </mc:Choice>
  </mc:AlternateContent>
  <bookViews>
    <workbookView xWindow="0" yWindow="0" windowWidth="0" windowHeight="0"/>
  </bookViews>
  <sheets>
    <sheet name="Rekapitulace stavby" sheetId="1" r:id="rId1"/>
    <sheet name="SO 501 - Přeložka VTL ply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501 - Přeložka VTL ply...'!$C$130:$K$248</definedName>
    <definedName name="_xlnm.Print_Area" localSheetId="1">'SO 501 - Přeložka VTL ply...'!$C$4:$J$76,'SO 501 - Přeložka VTL ply...'!$C$82:$J$112,'SO 501 - Přeložka VTL ply...'!$C$118:$K$248</definedName>
    <definedName name="_xlnm.Print_Titles" localSheetId="1">'SO 501 - Přeložka VTL ply...'!$130:$130</definedName>
  </definedNames>
  <calcPr/>
</workbook>
</file>

<file path=xl/calcChain.xml><?xml version="1.0" encoding="utf-8"?>
<calcChain xmlns="http://schemas.openxmlformats.org/spreadsheetml/2006/main">
  <c i="2" l="1" r="P246"/>
  <c r="J37"/>
  <c r="J36"/>
  <c i="1" r="AY95"/>
  <c i="2" r="J35"/>
  <c i="1" r="AX95"/>
  <c i="2"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125"/>
  <c r="E7"/>
  <c r="E121"/>
  <c i="1" r="L90"/>
  <c r="AM90"/>
  <c r="AM89"/>
  <c r="L89"/>
  <c r="AM87"/>
  <c r="L87"/>
  <c r="L85"/>
  <c r="L84"/>
  <c i="2" r="BK247"/>
  <c r="BK242"/>
  <c r="BK234"/>
  <c r="BK227"/>
  <c r="BK224"/>
  <c r="J215"/>
  <c r="J207"/>
  <c r="J201"/>
  <c r="J196"/>
  <c r="J193"/>
  <c r="J186"/>
  <c r="BK155"/>
  <c r="J143"/>
  <c r="J140"/>
  <c r="J248"/>
  <c r="J242"/>
  <c r="J234"/>
  <c r="BK225"/>
  <c r="J219"/>
  <c r="BK215"/>
  <c r="BK211"/>
  <c r="J204"/>
  <c r="J199"/>
  <c r="J176"/>
  <c r="BK159"/>
  <c r="BK147"/>
  <c r="J135"/>
  <c r="J224"/>
  <c r="J220"/>
  <c r="BK201"/>
  <c r="J197"/>
  <c r="BK177"/>
  <c r="BK157"/>
  <c r="BK150"/>
  <c r="J137"/>
  <c r="J212"/>
  <c r="J194"/>
  <c r="BK186"/>
  <c r="BK176"/>
  <c r="BK166"/>
  <c r="BK140"/>
  <c r="BK248"/>
  <c r="BK244"/>
  <c r="BK240"/>
  <c r="J231"/>
  <c r="J222"/>
  <c r="J217"/>
  <c r="BK213"/>
  <c r="J205"/>
  <c r="BK199"/>
  <c r="J195"/>
  <c r="J192"/>
  <c r="J169"/>
  <c r="J164"/>
  <c r="BK160"/>
  <c r="J152"/>
  <c r="BK141"/>
  <c r="BK134"/>
  <c r="BK245"/>
  <c r="J241"/>
  <c r="BK233"/>
  <c r="J227"/>
  <c r="J221"/>
  <c r="BK217"/>
  <c r="J210"/>
  <c r="J202"/>
  <c r="BK183"/>
  <c r="BK179"/>
  <c r="BK171"/>
  <c r="BK152"/>
  <c r="J138"/>
  <c r="J209"/>
  <c r="BK198"/>
  <c r="BK196"/>
  <c r="BK173"/>
  <c r="BK153"/>
  <c r="BK138"/>
  <c r="J206"/>
  <c r="BK195"/>
  <c r="BK192"/>
  <c r="J179"/>
  <c r="J171"/>
  <c r="BK149"/>
  <c r="J141"/>
  <c i="1" r="AS94"/>
  <c i="2" r="J245"/>
  <c r="BK241"/>
  <c r="J233"/>
  <c r="J225"/>
  <c r="BK218"/>
  <c r="J218"/>
  <c r="BK212"/>
  <c r="BK204"/>
  <c r="J198"/>
  <c r="BK194"/>
  <c r="J188"/>
  <c r="J173"/>
  <c r="BK145"/>
  <c r="BK137"/>
  <c r="J247"/>
  <c r="J244"/>
  <c r="J240"/>
  <c r="BK231"/>
  <c r="BK220"/>
  <c r="J216"/>
  <c r="J213"/>
  <c r="BK206"/>
  <c r="J203"/>
  <c r="BK197"/>
  <c r="J160"/>
  <c r="J153"/>
  <c r="J145"/>
  <c r="BK221"/>
  <c r="BK216"/>
  <c r="BK207"/>
  <c r="J183"/>
  <c r="J155"/>
  <c r="BK143"/>
  <c r="J134"/>
  <c r="BK209"/>
  <c r="BK202"/>
  <c r="BK188"/>
  <c r="J177"/>
  <c r="J168"/>
  <c r="J159"/>
  <c r="J150"/>
  <c r="BK136"/>
  <c r="J166"/>
  <c r="BK222"/>
  <c r="BK219"/>
  <c r="BK210"/>
  <c r="BK203"/>
  <c r="BK168"/>
  <c r="J149"/>
  <c r="J136"/>
  <c r="J211"/>
  <c r="BK205"/>
  <c r="BK193"/>
  <c r="BK169"/>
  <c r="BK164"/>
  <c r="J157"/>
  <c r="J147"/>
  <c r="BK135"/>
  <c l="1" r="BK133"/>
  <c r="R133"/>
  <c r="P175"/>
  <c r="BK191"/>
  <c r="J191"/>
  <c r="J105"/>
  <c r="P191"/>
  <c r="BK223"/>
  <c r="J223"/>
  <c r="J106"/>
  <c r="R223"/>
  <c r="P230"/>
  <c r="BK239"/>
  <c r="P243"/>
  <c r="P133"/>
  <c r="P132"/>
  <c r="BK175"/>
  <c r="J175"/>
  <c r="J99"/>
  <c r="R175"/>
  <c r="BK185"/>
  <c r="J185"/>
  <c r="J103"/>
  <c r="R185"/>
  <c r="R181"/>
  <c r="T191"/>
  <c r="T190"/>
  <c r="T223"/>
  <c r="T230"/>
  <c r="P239"/>
  <c r="P238"/>
  <c r="T239"/>
  <c r="T243"/>
  <c r="R246"/>
  <c r="T133"/>
  <c r="T132"/>
  <c r="T175"/>
  <c r="P185"/>
  <c r="P181"/>
  <c r="T185"/>
  <c r="T181"/>
  <c r="R191"/>
  <c r="R190"/>
  <c r="P223"/>
  <c r="BK230"/>
  <c r="J230"/>
  <c r="J107"/>
  <c r="R230"/>
  <c r="R239"/>
  <c r="BK243"/>
  <c r="J243"/>
  <c r="J110"/>
  <c r="R243"/>
  <c r="BK246"/>
  <c r="J246"/>
  <c r="J111"/>
  <c r="T246"/>
  <c r="BK178"/>
  <c r="J178"/>
  <c r="J100"/>
  <c r="BK182"/>
  <c r="J182"/>
  <c r="J102"/>
  <c r="E85"/>
  <c r="J89"/>
  <c r="F92"/>
  <c r="BE137"/>
  <c r="BE198"/>
  <c r="BE204"/>
  <c r="BE213"/>
  <c r="BE215"/>
  <c r="BE134"/>
  <c r="BE140"/>
  <c r="BE145"/>
  <c r="BE152"/>
  <c r="BE159"/>
  <c r="BE164"/>
  <c r="BE169"/>
  <c r="BE186"/>
  <c r="BE193"/>
  <c r="BE195"/>
  <c r="BE201"/>
  <c r="BE205"/>
  <c r="BE210"/>
  <c r="BE211"/>
  <c r="BE212"/>
  <c r="BE216"/>
  <c r="BE218"/>
  <c r="BE136"/>
  <c r="BE141"/>
  <c r="BE143"/>
  <c r="BE149"/>
  <c r="BE153"/>
  <c r="BE155"/>
  <c r="BE160"/>
  <c r="BE168"/>
  <c r="BE171"/>
  <c r="BE176"/>
  <c r="BE188"/>
  <c r="BE192"/>
  <c r="BE194"/>
  <c r="BE199"/>
  <c r="BE203"/>
  <c r="BE207"/>
  <c r="BE209"/>
  <c r="BE217"/>
  <c r="BE220"/>
  <c r="BE221"/>
  <c r="BE222"/>
  <c r="BE233"/>
  <c r="BE241"/>
  <c r="BE242"/>
  <c r="BE247"/>
  <c r="BE248"/>
  <c r="BE135"/>
  <c r="BE138"/>
  <c r="BE147"/>
  <c r="BE150"/>
  <c r="BE157"/>
  <c r="BE166"/>
  <c r="BE173"/>
  <c r="BE177"/>
  <c r="BE179"/>
  <c r="BE183"/>
  <c r="BE196"/>
  <c r="BE197"/>
  <c r="BE202"/>
  <c r="BE206"/>
  <c r="BE219"/>
  <c r="BE224"/>
  <c r="BE225"/>
  <c r="BE227"/>
  <c r="BE231"/>
  <c r="BE234"/>
  <c r="BE240"/>
  <c r="BE244"/>
  <c r="BE245"/>
  <c r="F34"/>
  <c i="1" r="BA95"/>
  <c r="BA94"/>
  <c r="W30"/>
  <c i="2" r="F37"/>
  <c i="1" r="BD95"/>
  <c r="BD94"/>
  <c r="W33"/>
  <c i="2" r="F35"/>
  <c i="1" r="BB95"/>
  <c r="BB94"/>
  <c r="AX94"/>
  <c i="2" r="J34"/>
  <c i="1" r="AW95"/>
  <c i="2" r="F36"/>
  <c i="1" r="BC95"/>
  <c r="BC94"/>
  <c r="W32"/>
  <c i="2" l="1" r="T238"/>
  <c r="T131"/>
  <c r="BK238"/>
  <c r="J238"/>
  <c r="J108"/>
  <c r="R238"/>
  <c r="P190"/>
  <c r="R132"/>
  <c r="P131"/>
  <c i="1" r="AU95"/>
  <c i="2" r="BK132"/>
  <c r="BK181"/>
  <c r="J181"/>
  <c r="J101"/>
  <c r="J239"/>
  <c r="J109"/>
  <c r="J133"/>
  <c r="J98"/>
  <c r="BK190"/>
  <c r="J190"/>
  <c r="J104"/>
  <c i="1" r="AU94"/>
  <c r="W31"/>
  <c i="2" r="F33"/>
  <c i="1" r="AZ95"/>
  <c r="AZ94"/>
  <c r="W29"/>
  <c r="AY94"/>
  <c i="2" r="J33"/>
  <c i="1" r="AV95"/>
  <c r="AT95"/>
  <c r="AW94"/>
  <c r="AK30"/>
  <c i="2" l="1" r="BK131"/>
  <c r="J131"/>
  <c r="J96"/>
  <c r="R131"/>
  <c r="J132"/>
  <c r="J97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<sst xmlns="http://schemas.openxmlformats.org/spreadsheetml/2006/main">
  <si>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</si>
  <si>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</si>
  <si>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</si>
  <si>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</si>
  <si>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{c421e4d1-ab61-4272-b64c-5c13fa55a917}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</si>
  <si>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</si>
  <si>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</si>
  <si>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</si>
  <si>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</si>
  <si>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</si>
  <si>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</si>
  <si>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</si>
  <si>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</si>
  <si>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</si>
  <si>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22120/2021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</si>
  <si>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</si>
  <si>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</si>
  <si>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Janovice nad Úhlavou</t>
  </si>
  <si>
    <t>KSO:</t>
  </si>
  <si>
    <t>CC-CZ:</t>
  </si>
  <si>
    <t>Místo:</t>
  </si>
  <si>
    <t>Janovice nad Úhlavou, okr. Klatovy</t>
  </si>
  <si>
    <t>Datum:</t>
  </si>
  <si>
    <t>10. 1. 2022</t>
  </si>
  <si>
    <t>Zadavatel:</t>
  </si>
  <si>
    <t>IČ:</t>
  </si>
  <si>
    <t>Správa a údržba silnic Plzeňského kraje, p.o.</t>
  </si>
  <si>
    <t>DIČ:</t>
  </si>
  <si>
    <t>Uchazeč:</t>
  </si>
  <si>
    <t>Vyplň údaj</t>
  </si>
  <si>
    <t>Projektant:</t>
  </si>
  <si>
    <t>Bohumil Němec - PROJEKTY</t>
  </si>
  <si>
    <t>True</t>
  </si>
  <si>
    <t>Zpracovatel:</t>
  </si>
  <si>
    <t>Jitka Heřmanová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</si>
  <si>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</si>
  <si>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</si>
  <si>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</si>
  <si>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</si>
  <si>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</si>
  <si>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</si>
  <si>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</si>
  <si>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</si>
  <si>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</si>
  <si>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</si>
  <si>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</si>
  <si>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</si>
  <si>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</si>
  <si>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</si>
  <si>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</si>
  <si>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</si>
  <si>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</si>
  <si>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</si>
  <si>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</si>
  <si>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</si>
  <si>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</si>
  <si>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</si>
  <si>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</si>
  <si>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</si>
  <si>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</si>
  <si>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</si>
  <si>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</si>
  <si>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</si>
  <si>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</si>
  <si>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</si>
  <si>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</si>
  <si>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</si>
  <si>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</si>
  <si>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</si>
  <si>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</si>
  <si>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</si>
  <si>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</si>
  <si>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</si>
  <si>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</si>
  <si>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</si>
  <si>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</si>
  <si>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</si>
  <si>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</si>
  <si>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</si>
  <si>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</si>
  <si>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</si>
  <si>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501</t>
  </si>
  <si>
    <t>Přeložka VTL plynovodu DN 80</t>
  </si>
  <si>
    <t>STA</t>
  </si>
  <si>
    <t>1</t>
  </si>
  <si>
    <t>{235f5feb-4fd1-4f7f-915c-228d01cacd65}</t>
  </si>
  <si>
    <t>2</t>
  </si>
  <si>
    <t>KRYCÍ LIST SOUPISU PRACÍ</t>
  </si>
  <si>
    <t>Objekt:</t>
  </si>
  <si>
    <t>SO 501 - Přeložka VTL plynovodu DN 80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</si>
  <si>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</si>
  <si>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</si>
  <si>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</si>
  <si>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</si>
  <si>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</si>
  <si>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</si>
  <si>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</si>
  <si>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</si>
  <si>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</si>
  <si>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>PSV - Práce a dodávky PSV</t>
  </si>
  <si>
    <t xml:space="preserve">    713 - Izolace tepelné</t>
  </si>
  <si>
    <t xml:space="preserve">    789 - Povrchové úpravy ocelových konstrukcí a technologických zařízení</t>
  </si>
  <si>
    <t>M - Práce a dodávky M</t>
  </si>
  <si>
    <t xml:space="preserve">    23-M - Montáže potrubí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</si>
  <si>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</si>
  <si>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</si>
  <si>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</si>
  <si>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</si>
  <si>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</si>
  <si>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</si>
  <si>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</si>
  <si>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</si>
  <si>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</si>
  <si>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</si>
  <si>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</si>
  <si>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</si>
  <si>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</si>
  <si>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</si>
  <si>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</si>
  <si>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</si>
  <si>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</si>
  <si>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</si>
  <si>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</si>
  <si>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</si>
  <si>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</si>
  <si>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</si>
  <si>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</si>
  <si>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</si>
  <si>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</si>
  <si>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</si>
  <si>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</si>
  <si>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2022 01</t>
  </si>
  <si>
    <t>4</t>
  </si>
  <si>
    <t>-1155388154</t>
  </si>
  <si>
    <t>115101301</t>
  </si>
  <si>
    <t>Pohotovost čerpací soupravy pro dopravní výšku do 10 m přítok do 500 l/min</t>
  </si>
  <si>
    <t>den</t>
  </si>
  <si>
    <t>2048243918</t>
  </si>
  <si>
    <t>3</t>
  </si>
  <si>
    <t>119003131</t>
  </si>
  <si>
    <t>Výstražná páska pro zabezpečení výkopu zřízení</t>
  </si>
  <si>
    <t>m</t>
  </si>
  <si>
    <t>1678252066</t>
  </si>
  <si>
    <t>119003132</t>
  </si>
  <si>
    <t>Výstražná páska pro zabezpečení výkopu odstranění</t>
  </si>
  <si>
    <t>-31389426</t>
  </si>
  <si>
    <t>5</t>
  </si>
  <si>
    <t>119003215</t>
  </si>
  <si>
    <t>Trubková mobilní plotová zábrana výšky do 1,5 m pro zabezpečení výkopu zřízení</t>
  </si>
  <si>
    <t>1037812772</t>
  </si>
  <si>
    <t>VV</t>
  </si>
  <si>
    <t>1*3+(6,5+10+3,5*2+3)*2</t>
  </si>
  <si>
    <t>6</t>
  </si>
  <si>
    <t>119003216</t>
  </si>
  <si>
    <t>Trubková mobilní plotová zábrana výšky do 1,5 m pro zabezpečení výkopu odstranění</t>
  </si>
  <si>
    <t>811795241</t>
  </si>
  <si>
    <t>7</t>
  </si>
  <si>
    <t>121151103</t>
  </si>
  <si>
    <t>Sejmutí ornice plochy do 100 m2 tl vrstvy do 200 mm strojně</t>
  </si>
  <si>
    <t>m2</t>
  </si>
  <si>
    <t>1570221964</t>
  </si>
  <si>
    <t>1*1+6,5*0,6+(10+3)*3,2</t>
  </si>
  <si>
    <t>8</t>
  </si>
  <si>
    <t>131251202</t>
  </si>
  <si>
    <t>Hloubení jam zapažených v hornině třídy těžitelnosti I skupiny 3 objem do 50 m3 strojně</t>
  </si>
  <si>
    <t>m3</t>
  </si>
  <si>
    <t>-1064917750</t>
  </si>
  <si>
    <t>(10*0,725+3*0,825)*3,2+(6,5*0,6+1*1)*0,725</t>
  </si>
  <si>
    <t>9</t>
  </si>
  <si>
    <t>131313711</t>
  </si>
  <si>
    <t>Hloubení zapažených jam v soudržných horninách třídy těžitelnosti II skupiny 4 ručně</t>
  </si>
  <si>
    <t>-349773687</t>
  </si>
  <si>
    <t>(10*0,725+3*0,825)*3,2</t>
  </si>
  <si>
    <t>10</t>
  </si>
  <si>
    <t>131351201</t>
  </si>
  <si>
    <t>Hloubení jam zapažených v hornině třídy těžitelnosti II skupiny 4 objem do 20 m3 strojně</t>
  </si>
  <si>
    <t>-885689076</t>
  </si>
  <si>
    <t>(6,5*0,6+1*1)*0,725</t>
  </si>
  <si>
    <t>11</t>
  </si>
  <si>
    <t>141721214</t>
  </si>
  <si>
    <t>Řízený zemní protlak délky do 50 m hl do 6 m s protlačením potrubí vnějšího průměru vrtu přes 140 do 180 mm v hornině třídy těžitelnosti I a II skupiny 1 až 4</t>
  </si>
  <si>
    <t>965367620</t>
  </si>
  <si>
    <t>12</t>
  </si>
  <si>
    <t>151101101</t>
  </si>
  <si>
    <t>Zřízení příložného pažení a rozepření stěn rýh hl do 2 m</t>
  </si>
  <si>
    <t>-960261735</t>
  </si>
  <si>
    <t>(1*3+(6,5+10+3,2)*2)*1,55+(3+3,2)*2*1,75</t>
  </si>
  <si>
    <t>13</t>
  </si>
  <si>
    <t>151101111</t>
  </si>
  <si>
    <t>Odstranění příložného pažení a rozepření stěn rýh hl do 2 m</t>
  </si>
  <si>
    <t>-1023851354</t>
  </si>
  <si>
    <t>14</t>
  </si>
  <si>
    <t>162751137</t>
  </si>
  <si>
    <t>Vodorovné přemístění přes 9 000 do 10000 m výkopku/sypaniny z horniny třídy těžitelnosti II skupiny 4 a 5</t>
  </si>
  <si>
    <t>-1418672315</t>
  </si>
  <si>
    <t>4*1*0,5</t>
  </si>
  <si>
    <t>162751139</t>
  </si>
  <si>
    <t>Příplatek k vodorovnému přemístění výkopku/sypaniny z horniny třídy těžitelnosti II skupiny 4 a 5 ZKD 1000 m přes 10000 m</t>
  </si>
  <si>
    <t>-1836859641</t>
  </si>
  <si>
    <t>2*3 'Přepočtené koeficientem množství</t>
  </si>
  <si>
    <t>16</t>
  </si>
  <si>
    <t>171201231</t>
  </si>
  <si>
    <t>Poplatek za uložení zeminy a kamení na recyklační skládce (skládkovné) kód odpadu 17 05 04</t>
  </si>
  <si>
    <t>t</t>
  </si>
  <si>
    <t>-835560572</t>
  </si>
  <si>
    <t>2*2 'Přepočtené koeficientem množství</t>
  </si>
  <si>
    <t>17</t>
  </si>
  <si>
    <t>171251201</t>
  </si>
  <si>
    <t>Uložení sypaniny na skládky nebo meziskládky</t>
  </si>
  <si>
    <t>2110752887</t>
  </si>
  <si>
    <t>18</t>
  </si>
  <si>
    <t>174151101</t>
  </si>
  <si>
    <t>Zásyp jam, šachet rýh nebo kolem objektů sypaninou se zhutněním</t>
  </si>
  <si>
    <t>-1375449595</t>
  </si>
  <si>
    <t>(10*1,45+3*1,65)*3,2+(6,5*0,6+1*1)*1,45</t>
  </si>
  <si>
    <t>-4*1*0,5</t>
  </si>
  <si>
    <t>Součet</t>
  </si>
  <si>
    <t>19</t>
  </si>
  <si>
    <t>175151101</t>
  </si>
  <si>
    <t>Obsypání potrubí strojně sypaninou bez prohození, uloženou do 3 m</t>
  </si>
  <si>
    <t>1815234489</t>
  </si>
  <si>
    <t>4*1*0,4</t>
  </si>
  <si>
    <t>20</t>
  </si>
  <si>
    <t>M</t>
  </si>
  <si>
    <t>58337310</t>
  </si>
  <si>
    <t>štěrkopísek frakce 0/4</t>
  </si>
  <si>
    <t>-109348592</t>
  </si>
  <si>
    <t>1,6*1,67 'Přepočtené koeficientem množství</t>
  </si>
  <si>
    <t>181351003</t>
  </si>
  <si>
    <t>Rozprostření ornice tl vrstvy do 200 mm pl do 100 m2 v rovině nebo ve svahu do 1:5 strojně</t>
  </si>
  <si>
    <t>2069717962</t>
  </si>
  <si>
    <t>22</t>
  </si>
  <si>
    <t>181411131</t>
  </si>
  <si>
    <t>Založení parkového trávníku výsevem pl do 1000 m2 v rovině a ve svahu do 1:5</t>
  </si>
  <si>
    <t>256779673</t>
  </si>
  <si>
    <t>3*3,2</t>
  </si>
  <si>
    <t>23</t>
  </si>
  <si>
    <t>00572410</t>
  </si>
  <si>
    <t>osivo směs travní parková</t>
  </si>
  <si>
    <t>kg</t>
  </si>
  <si>
    <t>-1713708271</t>
  </si>
  <si>
    <t>9,6*0,02 'Přepočtené koeficientem množství</t>
  </si>
  <si>
    <t>24</t>
  </si>
  <si>
    <t>181951111</t>
  </si>
  <si>
    <t>Úprava pláně v hornině třídy těžitelnosti I skupiny 1 až 3 bez zhutnění strojně</t>
  </si>
  <si>
    <t>1171571904</t>
  </si>
  <si>
    <t>Svislé a kompletní konstrukce</t>
  </si>
  <si>
    <t>25</t>
  </si>
  <si>
    <t>360365132</t>
  </si>
  <si>
    <t>Svařované nosné spoje aluminotermické pruty D nad 22mm</t>
  </si>
  <si>
    <t>kus</t>
  </si>
  <si>
    <t>1295738658</t>
  </si>
  <si>
    <t>26</t>
  </si>
  <si>
    <t>312164170R</t>
  </si>
  <si>
    <t>Aluminothermické připojení</t>
  </si>
  <si>
    <t>539262250</t>
  </si>
  <si>
    <t>Vodorovné konstrukce</t>
  </si>
  <si>
    <t>27</t>
  </si>
  <si>
    <t>451573111</t>
  </si>
  <si>
    <t>Lože pod potrubí otevřený výkop ze štěrkopísku</t>
  </si>
  <si>
    <t>22098855</t>
  </si>
  <si>
    <t>4*1*0,1</t>
  </si>
  <si>
    <t>PSV</t>
  </si>
  <si>
    <t>Práce a dodávky PSV</t>
  </si>
  <si>
    <t>713</t>
  </si>
  <si>
    <t>Izolace tepelné</t>
  </si>
  <si>
    <t>28</t>
  </si>
  <si>
    <t>713480812</t>
  </si>
  <si>
    <t>Odstranění izolace tepelné potrubí izolačním provazcem stažená drátem dvouvrstvá</t>
  </si>
  <si>
    <t>-1460361581</t>
  </si>
  <si>
    <t>0,08*3,14*18</t>
  </si>
  <si>
    <t>789</t>
  </si>
  <si>
    <t>Povrchové úpravy ocelových konstrukcí a technologických zařízení</t>
  </si>
  <si>
    <t>29</t>
  </si>
  <si>
    <t>789233112</t>
  </si>
  <si>
    <t>Provedení otryskání potrubí do DN 250 stupeň zarezavění A stupeň přípravy Sa 2 1/2</t>
  </si>
  <si>
    <t>-127571433</t>
  </si>
  <si>
    <t>0,08*3,14*7</t>
  </si>
  <si>
    <t>30</t>
  </si>
  <si>
    <t>42118100</t>
  </si>
  <si>
    <t>materiál tryskací z křemičitanu hlinitého</t>
  </si>
  <si>
    <t>32</t>
  </si>
  <si>
    <t>-308874688</t>
  </si>
  <si>
    <t>1,758*0,019 'Přepočtené koeficientem množství</t>
  </si>
  <si>
    <t>Práce a dodávky M</t>
  </si>
  <si>
    <t>23-M</t>
  </si>
  <si>
    <t>Montáže potrubí</t>
  </si>
  <si>
    <t>31</t>
  </si>
  <si>
    <t>230082057</t>
  </si>
  <si>
    <t>Demontáž potrubí do šrotu přes 10 do 50 kg D 89 mm tl 4,0 mm</t>
  </si>
  <si>
    <t>64</t>
  </si>
  <si>
    <t>1130550652</t>
  </si>
  <si>
    <t>230200117</t>
  </si>
  <si>
    <t>Nasunutí potrubní sekce do ocelové chráničky DN 80</t>
  </si>
  <si>
    <t>1364105681</t>
  </si>
  <si>
    <t>33</t>
  </si>
  <si>
    <t>28655112</t>
  </si>
  <si>
    <t>manžeta chráničky vč. upínací pásky 90x160mm DN 80x150</t>
  </si>
  <si>
    <t>256</t>
  </si>
  <si>
    <t>159612870</t>
  </si>
  <si>
    <t>34</t>
  </si>
  <si>
    <t>230200311</t>
  </si>
  <si>
    <t>Jednostranné přerušení průtoku plynu 2 balony vloženými pomocí zaváděcích komor v ocelovém potrubí DN do 125 mm</t>
  </si>
  <si>
    <t>1099440464</t>
  </si>
  <si>
    <t>35</t>
  </si>
  <si>
    <t>3342031R</t>
  </si>
  <si>
    <t>Balonovací hrdlo oce FHXl, PN40</t>
  </si>
  <si>
    <t>-1108216724</t>
  </si>
  <si>
    <t>36</t>
  </si>
  <si>
    <t>230201014</t>
  </si>
  <si>
    <t>Montáž potrubí z oceli D přes 60,3 do 89 mm tloušťky stěny 4,0 mm</t>
  </si>
  <si>
    <t>-266111048</t>
  </si>
  <si>
    <t>37</t>
  </si>
  <si>
    <t>5528390R</t>
  </si>
  <si>
    <t>trubka ocelová bezešvá hladká 88,9x4,0, jakost L245NE/ME s úkosy pro V-svar s izolací PE A3 + FZM-S</t>
  </si>
  <si>
    <t>128</t>
  </si>
  <si>
    <t>-988172071</t>
  </si>
  <si>
    <t>38</t>
  </si>
  <si>
    <t>230201024</t>
  </si>
  <si>
    <t>Montáž potrubí z oceli D přes 133 do 168,1 mm tloušťky stěny 4,5 mm</t>
  </si>
  <si>
    <t>-45544257</t>
  </si>
  <si>
    <t>"montáž chráničky"15</t>
  </si>
  <si>
    <t>39</t>
  </si>
  <si>
    <t>14011098</t>
  </si>
  <si>
    <t>trubka ocelová bezešvá hladká jakost 11 353 159x4,5mm</t>
  </si>
  <si>
    <t>-1785828395</t>
  </si>
  <si>
    <t>40</t>
  </si>
  <si>
    <t>230201105</t>
  </si>
  <si>
    <t>Montáž trubních dílů přivařovacích D do 60,3 mm tl stěny 2,9 mm</t>
  </si>
  <si>
    <t>1944881724</t>
  </si>
  <si>
    <t>41</t>
  </si>
  <si>
    <t>3342032R</t>
  </si>
  <si>
    <t>Tvarovka TOR 2"</t>
  </si>
  <si>
    <t>391859364</t>
  </si>
  <si>
    <t>42</t>
  </si>
  <si>
    <t>230201114</t>
  </si>
  <si>
    <t>Montáž trubních dílů přivařovacích D přes 60,3 do 89 mm tl stěny 4,0 mm</t>
  </si>
  <si>
    <t>1448513498</t>
  </si>
  <si>
    <t>43</t>
  </si>
  <si>
    <t>3163052R</t>
  </si>
  <si>
    <t xml:space="preserve">oblouk trubkový  typ 5D tvar 90° - K3 D 88,9mm tl 4,0mm jakost L245 NE/ME</t>
  </si>
  <si>
    <t>-1722656030</t>
  </si>
  <si>
    <t>44</t>
  </si>
  <si>
    <t>230208513</t>
  </si>
  <si>
    <t>Odplynění a inertizace ocelového potrubí DN do 100 mm</t>
  </si>
  <si>
    <t>-917221006</t>
  </si>
  <si>
    <t>45</t>
  </si>
  <si>
    <t>230210013</t>
  </si>
  <si>
    <t>Oprava opláštění ruční ovinem páskou za studena 2vrstvy</t>
  </si>
  <si>
    <t>1277962814</t>
  </si>
  <si>
    <t>46</t>
  </si>
  <si>
    <t>28613362</t>
  </si>
  <si>
    <t>Izolační páska Serviwrap š=100 mm I=15 m</t>
  </si>
  <si>
    <t>-1351862791</t>
  </si>
  <si>
    <t>47</t>
  </si>
  <si>
    <t>230220011</t>
  </si>
  <si>
    <t>Montáž orientačního sloupku ON 13 2970</t>
  </si>
  <si>
    <t>429283627</t>
  </si>
  <si>
    <t>48</t>
  </si>
  <si>
    <t>4044523R</t>
  </si>
  <si>
    <t>Orientační sloupek vč. patky</t>
  </si>
  <si>
    <t>-295282032</t>
  </si>
  <si>
    <t>49</t>
  </si>
  <si>
    <t>230220031</t>
  </si>
  <si>
    <t>Montáž čichačky na chráničku PN 38 6724</t>
  </si>
  <si>
    <t>-1570300254</t>
  </si>
  <si>
    <t>50</t>
  </si>
  <si>
    <t>14011020</t>
  </si>
  <si>
    <t>trubka ocelová bezešvá hladká jakost 11 353 44,5x3,2mm</t>
  </si>
  <si>
    <t>-1913771548</t>
  </si>
  <si>
    <t>P</t>
  </si>
  <si>
    <t>Poznámka k položce:_x000d_
v nadzemním provedení s nátěrem jako O.S.</t>
  </si>
  <si>
    <t>51</t>
  </si>
  <si>
    <t>40445253</t>
  </si>
  <si>
    <t>víčko plastové na sloupek D 60mm</t>
  </si>
  <si>
    <t>-1659518397</t>
  </si>
  <si>
    <t>52</t>
  </si>
  <si>
    <t>230230070R</t>
  </si>
  <si>
    <t>Tlaková zkouška a zkouška těsnosti potrubí</t>
  </si>
  <si>
    <t>kpl</t>
  </si>
  <si>
    <t>-1167580121</t>
  </si>
  <si>
    <t>53</t>
  </si>
  <si>
    <t>230230076</t>
  </si>
  <si>
    <t>Čištění potrubí PN 38 6416 DN 200</t>
  </si>
  <si>
    <t>-1828231062</t>
  </si>
  <si>
    <t>54</t>
  </si>
  <si>
    <t>230240001R</t>
  </si>
  <si>
    <t>Elektrojiskrová zkouška izolace potrubí</t>
  </si>
  <si>
    <t>-1783645406</t>
  </si>
  <si>
    <t>55</t>
  </si>
  <si>
    <t>230240002R</t>
  </si>
  <si>
    <t>Vizuální kontrola svaru potrubí DN 80</t>
  </si>
  <si>
    <t>-686779770</t>
  </si>
  <si>
    <t>56</t>
  </si>
  <si>
    <t>230240010R</t>
  </si>
  <si>
    <t>NDT zkouška svaru radiografickou metodou (RT) potrubí DN 80</t>
  </si>
  <si>
    <t>1422143092</t>
  </si>
  <si>
    <t>57</t>
  </si>
  <si>
    <t>230250034</t>
  </si>
  <si>
    <t>Montáž propojovacích objektů POCH</t>
  </si>
  <si>
    <t>-1265697772</t>
  </si>
  <si>
    <t>58</t>
  </si>
  <si>
    <t>KOTE003R</t>
  </si>
  <si>
    <t>Měřící objekt KOTE 2</t>
  </si>
  <si>
    <t>-1485904362</t>
  </si>
  <si>
    <t>46-M</t>
  </si>
  <si>
    <t>Zemní práce při extr.mont.pracích</t>
  </si>
  <si>
    <t>59</t>
  </si>
  <si>
    <t>460671114</t>
  </si>
  <si>
    <t>Výstražná fólie pro krytí kabelů šířky 40 cm</t>
  </si>
  <si>
    <t>-1603993925</t>
  </si>
  <si>
    <t>60</t>
  </si>
  <si>
    <t>469972111</t>
  </si>
  <si>
    <t>Odvoz suti a vybouraných hmot při elektromontážích do 1 km</t>
  </si>
  <si>
    <t>-978347843</t>
  </si>
  <si>
    <t>18*0,046</t>
  </si>
  <si>
    <t>61</t>
  </si>
  <si>
    <t>469972121</t>
  </si>
  <si>
    <t>Příplatek k odvozu suti a vybouraných hmot při elektromontážích za každý další 1 km</t>
  </si>
  <si>
    <t>487255069</t>
  </si>
  <si>
    <t>0,828*3 'Přepočtené koeficientem množství</t>
  </si>
  <si>
    <t>HZS</t>
  </si>
  <si>
    <t>Hodinové zúčtovací sazby</t>
  </si>
  <si>
    <t>62</t>
  </si>
  <si>
    <t>HZS3112</t>
  </si>
  <si>
    <t>Hodinová zúčtovací sazba montér potrubí odborný</t>
  </si>
  <si>
    <t>512</t>
  </si>
  <si>
    <t>-347857774</t>
  </si>
  <si>
    <t>"požární hlídka propjů"12</t>
  </si>
  <si>
    <t>63</t>
  </si>
  <si>
    <t>HZS4212</t>
  </si>
  <si>
    <t>Hodinová zúčtovací sazba revizní technik specialista</t>
  </si>
  <si>
    <t>-278271439</t>
  </si>
  <si>
    <t>HZS4232</t>
  </si>
  <si>
    <t>Hodinová zúčtovací sazba technik odborný</t>
  </si>
  <si>
    <t>-143509378</t>
  </si>
  <si>
    <t>"technologický postup prací propojů plynovodu"24</t>
  </si>
  <si>
    <t>"dozor prací propojů"12</t>
  </si>
  <si>
    <t>VRN</t>
  </si>
  <si>
    <t>Vedlejší rozpočtové náklady</t>
  </si>
  <si>
    <t>VRN1</t>
  </si>
  <si>
    <t>Průzkumné, geodetické a projektové práce</t>
  </si>
  <si>
    <t>65</t>
  </si>
  <si>
    <t>012103000</t>
  </si>
  <si>
    <t>Geodetické práce před výstavbou</t>
  </si>
  <si>
    <t>1024</t>
  </si>
  <si>
    <t>2141079026</t>
  </si>
  <si>
    <t>66</t>
  </si>
  <si>
    <t>012203000</t>
  </si>
  <si>
    <t>Geodetické práce při provádění stavby</t>
  </si>
  <si>
    <t>-1730145070</t>
  </si>
  <si>
    <t>67</t>
  </si>
  <si>
    <t>012303000</t>
  </si>
  <si>
    <t>Geodetické práce po výstavbě</t>
  </si>
  <si>
    <t>1221806450</t>
  </si>
  <si>
    <t>VRN3</t>
  </si>
  <si>
    <t>Zařízení staveniště</t>
  </si>
  <si>
    <t>68</t>
  </si>
  <si>
    <t>030001000</t>
  </si>
  <si>
    <t>479991849</t>
  </si>
  <si>
    <t>69</t>
  </si>
  <si>
    <t>034303000</t>
  </si>
  <si>
    <t>Dopravní značení na staveništi - DIO</t>
  </si>
  <si>
    <t>6152917</t>
  </si>
  <si>
    <t>VRN4</t>
  </si>
  <si>
    <t>Inženýrská činnost</t>
  </si>
  <si>
    <t>70</t>
  </si>
  <si>
    <t>041303000</t>
  </si>
  <si>
    <t>Státní stavební dozor - TIČR</t>
  </si>
  <si>
    <t>1275808475</t>
  </si>
  <si>
    <t>71</t>
  </si>
  <si>
    <t>045002000</t>
  </si>
  <si>
    <t>Kompletační a koordinační činnost</t>
  </si>
  <si>
    <t>-70268056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</si>
</sst>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22120/2021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Janovice nad Úhlavou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Janovice nad Úhlavou, okr. Klatovy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10. 1. 2022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25.6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Správa a údržba silnic Plzeňského kraje, p.o.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>Bohumil Němec - PROJEKTY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Jitka Heřmanová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16.5" customHeight="1">
      <c r="A95" s="102" t="s">
        <v>80</v>
      </c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501 - Přeložka VTL ply...'!J30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83</v>
      </c>
      <c r="AR95" s="103"/>
      <c r="AS95" s="109">
        <v>0</v>
      </c>
      <c r="AT95" s="110">
        <f>ROUND(SUM(AV95:AW95),2)</f>
        <v>0</v>
      </c>
      <c r="AU95" s="111">
        <f>'SO 501 - Přeložka VTL ply...'!P131</f>
        <v>0</v>
      </c>
      <c r="AV95" s="110">
        <f>'SO 501 - Přeložka VTL ply...'!J33</f>
        <v>0</v>
      </c>
      <c r="AW95" s="110">
        <f>'SO 501 - Přeložka VTL ply...'!J34</f>
        <v>0</v>
      </c>
      <c r="AX95" s="110">
        <f>'SO 501 - Přeložka VTL ply...'!J35</f>
        <v>0</v>
      </c>
      <c r="AY95" s="110">
        <f>'SO 501 - Přeložka VTL ply...'!J36</f>
        <v>0</v>
      </c>
      <c r="AZ95" s="110">
        <f>'SO 501 - Přeložka VTL ply...'!F33</f>
        <v>0</v>
      </c>
      <c r="BA95" s="110">
        <f>'SO 501 - Přeložka VTL ply...'!F34</f>
        <v>0</v>
      </c>
      <c r="BB95" s="110">
        <f>'SO 501 - Přeložka VTL ply...'!F35</f>
        <v>0</v>
      </c>
      <c r="BC95" s="110">
        <f>'SO 501 - Přeložka VTL ply...'!F36</f>
        <v>0</v>
      </c>
      <c r="BD95" s="112">
        <f>'SO 501 - Přeložka VTL ply...'!F37</f>
        <v>0</v>
      </c>
      <c r="BE95" s="7"/>
      <c r="BT95" s="113" t="s">
        <v>84</v>
      </c>
      <c r="BV95" s="113" t="s">
        <v>78</v>
      </c>
      <c r="BW95" s="113" t="s">
        <v>85</v>
      </c>
      <c r="BX95" s="113" t="s">
        <v>4</v>
      </c>
      <c r="CL95" s="113" t="s">
        <v>1</v>
      </c>
      <c r="CM95" s="113" t="s">
        <v>86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501 - Přeložka VTL pl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87</v>
      </c>
      <c r="L4" s="20"/>
      <c r="M4" s="114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5" t="str">
        <f>'Rekapitulace stavby'!K6</f>
        <v>Janovice nad Úhlavou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10. 1. 2022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">
        <v>1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31</v>
      </c>
      <c r="F21" s="36"/>
      <c r="G21" s="36"/>
      <c r="H21" s="36"/>
      <c r="I21" s="30" t="s">
        <v>27</v>
      </c>
      <c r="J21" s="25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34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6"/>
      <c r="B27" s="117"/>
      <c r="C27" s="116"/>
      <c r="D27" s="116"/>
      <c r="E27" s="34" t="s">
        <v>1</v>
      </c>
      <c r="F27" s="34"/>
      <c r="G27" s="34"/>
      <c r="H27" s="3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9" t="s">
        <v>36</v>
      </c>
      <c r="E30" s="36"/>
      <c r="F30" s="36"/>
      <c r="G30" s="36"/>
      <c r="H30" s="36"/>
      <c r="I30" s="36"/>
      <c r="J30" s="94">
        <f>ROUND(J131,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0" t="s">
        <v>40</v>
      </c>
      <c r="E33" s="30" t="s">
        <v>41</v>
      </c>
      <c r="F33" s="121">
        <f>ROUND((SUM(BE131:BE248)),  2)</f>
        <v>0</v>
      </c>
      <c r="G33" s="36"/>
      <c r="H33" s="36"/>
      <c r="I33" s="122">
        <v>0.20999999999999999</v>
      </c>
      <c r="J33" s="121">
        <f>ROUND(((SUM(BE131:BE248))*I33),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1">
        <f>ROUND((SUM(BF131:BF248)),  2)</f>
        <v>0</v>
      </c>
      <c r="G34" s="36"/>
      <c r="H34" s="36"/>
      <c r="I34" s="122">
        <v>0.14999999999999999</v>
      </c>
      <c r="J34" s="121">
        <f>ROUND(((SUM(BF131:BF248))*I34),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1">
        <f>ROUND((SUM(BG131:BG248)),  2)</f>
        <v>0</v>
      </c>
      <c r="G35" s="36"/>
      <c r="H35" s="36"/>
      <c r="I35" s="122">
        <v>0.20999999999999999</v>
      </c>
      <c r="J35" s="121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1">
        <f>ROUND((SUM(BH131:BH248)),  2)</f>
        <v>0</v>
      </c>
      <c r="G36" s="36"/>
      <c r="H36" s="36"/>
      <c r="I36" s="122">
        <v>0.14999999999999999</v>
      </c>
      <c r="J36" s="121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1">
        <f>ROUND((SUM(BI131:BI248)),  2)</f>
        <v>0</v>
      </c>
      <c r="G37" s="36"/>
      <c r="H37" s="36"/>
      <c r="I37" s="122">
        <v>0</v>
      </c>
      <c r="J37" s="12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3"/>
      <c r="D39" s="124" t="s">
        <v>46</v>
      </c>
      <c r="E39" s="79"/>
      <c r="F39" s="79"/>
      <c r="G39" s="125" t="s">
        <v>47</v>
      </c>
      <c r="H39" s="126" t="s">
        <v>48</v>
      </c>
      <c r="I39" s="79"/>
      <c r="J39" s="127">
        <f>SUM(J30:J37)</f>
        <v>0</v>
      </c>
      <c r="K39" s="128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9" t="s">
        <v>52</v>
      </c>
      <c r="G61" s="56" t="s">
        <v>51</v>
      </c>
      <c r="H61" s="39"/>
      <c r="I61" s="39"/>
      <c r="J61" s="130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9" t="s">
        <v>52</v>
      </c>
      <c r="G76" s="56" t="s">
        <v>51</v>
      </c>
      <c r="H76" s="39"/>
      <c r="I76" s="39"/>
      <c r="J76" s="130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5" t="str">
        <f>E7</f>
        <v>Janovice nad Úhlavou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501 - Přeložka VTL plynovodu DN 80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Janovice nad Úhlavou, okr. Klatovy</v>
      </c>
      <c r="G89" s="36"/>
      <c r="H89" s="36"/>
      <c r="I89" s="30" t="s">
        <v>22</v>
      </c>
      <c r="J89" s="67" t="str">
        <f>IF(J12="","",J12)</f>
        <v>10. 1. 2022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6"/>
      <c r="E91" s="36"/>
      <c r="F91" s="25" t="str">
        <f>E15</f>
        <v>Správa a údržba silnic Plzeňského kraje, p.o.</v>
      </c>
      <c r="G91" s="36"/>
      <c r="H91" s="36"/>
      <c r="I91" s="30" t="s">
        <v>30</v>
      </c>
      <c r="J91" s="34" t="str">
        <f>E21</f>
        <v>Bohumil Němec - PROJEKTY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Jitka Heřmanová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1" t="s">
        <v>91</v>
      </c>
      <c r="D94" s="123"/>
      <c r="E94" s="123"/>
      <c r="F94" s="123"/>
      <c r="G94" s="123"/>
      <c r="H94" s="123"/>
      <c r="I94" s="123"/>
      <c r="J94" s="132" t="s">
        <v>92</v>
      </c>
      <c r="K94" s="123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3" t="s">
        <v>93</v>
      </c>
      <c r="D96" s="36"/>
      <c r="E96" s="36"/>
      <c r="F96" s="36"/>
      <c r="G96" s="36"/>
      <c r="H96" s="36"/>
      <c r="I96" s="36"/>
      <c r="J96" s="94">
        <f>J131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4"/>
      <c r="C97" s="9"/>
      <c r="D97" s="135" t="s">
        <v>95</v>
      </c>
      <c r="E97" s="136"/>
      <c r="F97" s="136"/>
      <c r="G97" s="136"/>
      <c r="H97" s="136"/>
      <c r="I97" s="136"/>
      <c r="J97" s="137">
        <f>J132</f>
        <v>0</v>
      </c>
      <c r="K97" s="9"/>
      <c r="L97" s="13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8"/>
      <c r="C98" s="10"/>
      <c r="D98" s="139" t="s">
        <v>96</v>
      </c>
      <c r="E98" s="140"/>
      <c r="F98" s="140"/>
      <c r="G98" s="140"/>
      <c r="H98" s="140"/>
      <c r="I98" s="140"/>
      <c r="J98" s="141">
        <f>J133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97</v>
      </c>
      <c r="E99" s="140"/>
      <c r="F99" s="140"/>
      <c r="G99" s="140"/>
      <c r="H99" s="140"/>
      <c r="I99" s="140"/>
      <c r="J99" s="141">
        <f>J175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98</v>
      </c>
      <c r="E100" s="140"/>
      <c r="F100" s="140"/>
      <c r="G100" s="140"/>
      <c r="H100" s="140"/>
      <c r="I100" s="140"/>
      <c r="J100" s="141">
        <f>J178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4"/>
      <c r="C101" s="9"/>
      <c r="D101" s="135" t="s">
        <v>99</v>
      </c>
      <c r="E101" s="136"/>
      <c r="F101" s="136"/>
      <c r="G101" s="136"/>
      <c r="H101" s="136"/>
      <c r="I101" s="136"/>
      <c r="J101" s="137">
        <f>J181</f>
        <v>0</v>
      </c>
      <c r="K101" s="9"/>
      <c r="L101" s="13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8"/>
      <c r="C102" s="10"/>
      <c r="D102" s="139" t="s">
        <v>100</v>
      </c>
      <c r="E102" s="140"/>
      <c r="F102" s="140"/>
      <c r="G102" s="140"/>
      <c r="H102" s="140"/>
      <c r="I102" s="140"/>
      <c r="J102" s="141">
        <f>J182</f>
        <v>0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8"/>
      <c r="C103" s="10"/>
      <c r="D103" s="139" t="s">
        <v>101</v>
      </c>
      <c r="E103" s="140"/>
      <c r="F103" s="140"/>
      <c r="G103" s="140"/>
      <c r="H103" s="140"/>
      <c r="I103" s="140"/>
      <c r="J103" s="141">
        <f>J185</f>
        <v>0</v>
      </c>
      <c r="K103" s="10"/>
      <c r="L103" s="13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4"/>
      <c r="C104" s="9"/>
      <c r="D104" s="135" t="s">
        <v>102</v>
      </c>
      <c r="E104" s="136"/>
      <c r="F104" s="136"/>
      <c r="G104" s="136"/>
      <c r="H104" s="136"/>
      <c r="I104" s="136"/>
      <c r="J104" s="137">
        <f>J190</f>
        <v>0</v>
      </c>
      <c r="K104" s="9"/>
      <c r="L104" s="13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8"/>
      <c r="C105" s="10"/>
      <c r="D105" s="139" t="s">
        <v>103</v>
      </c>
      <c r="E105" s="140"/>
      <c r="F105" s="140"/>
      <c r="G105" s="140"/>
      <c r="H105" s="140"/>
      <c r="I105" s="140"/>
      <c r="J105" s="141">
        <f>J191</f>
        <v>0</v>
      </c>
      <c r="K105" s="10"/>
      <c r="L105" s="13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8"/>
      <c r="C106" s="10"/>
      <c r="D106" s="139" t="s">
        <v>104</v>
      </c>
      <c r="E106" s="140"/>
      <c r="F106" s="140"/>
      <c r="G106" s="140"/>
      <c r="H106" s="140"/>
      <c r="I106" s="140"/>
      <c r="J106" s="141">
        <f>J223</f>
        <v>0</v>
      </c>
      <c r="K106" s="10"/>
      <c r="L106" s="13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34"/>
      <c r="C107" s="9"/>
      <c r="D107" s="135" t="s">
        <v>105</v>
      </c>
      <c r="E107" s="136"/>
      <c r="F107" s="136"/>
      <c r="G107" s="136"/>
      <c r="H107" s="136"/>
      <c r="I107" s="136"/>
      <c r="J107" s="137">
        <f>J230</f>
        <v>0</v>
      </c>
      <c r="K107" s="9"/>
      <c r="L107" s="13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34"/>
      <c r="C108" s="9"/>
      <c r="D108" s="135" t="s">
        <v>106</v>
      </c>
      <c r="E108" s="136"/>
      <c r="F108" s="136"/>
      <c r="G108" s="136"/>
      <c r="H108" s="136"/>
      <c r="I108" s="136"/>
      <c r="J108" s="137">
        <f>J238</f>
        <v>0</v>
      </c>
      <c r="K108" s="9"/>
      <c r="L108" s="13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38"/>
      <c r="C109" s="10"/>
      <c r="D109" s="139" t="s">
        <v>107</v>
      </c>
      <c r="E109" s="140"/>
      <c r="F109" s="140"/>
      <c r="G109" s="140"/>
      <c r="H109" s="140"/>
      <c r="I109" s="140"/>
      <c r="J109" s="141">
        <f>J239</f>
        <v>0</v>
      </c>
      <c r="K109" s="10"/>
      <c r="L109" s="13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38"/>
      <c r="C110" s="10"/>
      <c r="D110" s="139" t="s">
        <v>108</v>
      </c>
      <c r="E110" s="140"/>
      <c r="F110" s="140"/>
      <c r="G110" s="140"/>
      <c r="H110" s="140"/>
      <c r="I110" s="140"/>
      <c r="J110" s="141">
        <f>J243</f>
        <v>0</v>
      </c>
      <c r="K110" s="10"/>
      <c r="L110" s="13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38"/>
      <c r="C111" s="10"/>
      <c r="D111" s="139" t="s">
        <v>109</v>
      </c>
      <c r="E111" s="140"/>
      <c r="F111" s="140"/>
      <c r="G111" s="140"/>
      <c r="H111" s="140"/>
      <c r="I111" s="140"/>
      <c r="J111" s="141">
        <f>J246</f>
        <v>0</v>
      </c>
      <c r="K111" s="10"/>
      <c r="L111" s="13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110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115" t="str">
        <f>E7</f>
        <v>Janovice nad Úhlavou</v>
      </c>
      <c r="F121" s="30"/>
      <c r="G121" s="30"/>
      <c r="H121" s="30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88</v>
      </c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6"/>
      <c r="D123" s="36"/>
      <c r="E123" s="65" t="str">
        <f>E9</f>
        <v>SO 501 - Přeložka VTL plynovodu DN 80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2" customHeight="1">
      <c r="A125" s="36"/>
      <c r="B125" s="37"/>
      <c r="C125" s="30" t="s">
        <v>20</v>
      </c>
      <c r="D125" s="36"/>
      <c r="E125" s="36"/>
      <c r="F125" s="25" t="str">
        <f>F12</f>
        <v>Janovice nad Úhlavou, okr. Klatovy</v>
      </c>
      <c r="G125" s="36"/>
      <c r="H125" s="36"/>
      <c r="I125" s="30" t="s">
        <v>22</v>
      </c>
      <c r="J125" s="67" t="str">
        <f>IF(J12="","",J12)</f>
        <v>10. 1. 2022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25.65" customHeight="1">
      <c r="A127" s="36"/>
      <c r="B127" s="37"/>
      <c r="C127" s="30" t="s">
        <v>24</v>
      </c>
      <c r="D127" s="36"/>
      <c r="E127" s="36"/>
      <c r="F127" s="25" t="str">
        <f>E15</f>
        <v>Správa a údržba silnic Plzeňského kraje, p.o.</v>
      </c>
      <c r="G127" s="36"/>
      <c r="H127" s="36"/>
      <c r="I127" s="30" t="s">
        <v>30</v>
      </c>
      <c r="J127" s="34" t="str">
        <f>E21</f>
        <v>Bohumil Němec - PROJEKTY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5.15" customHeight="1">
      <c r="A128" s="36"/>
      <c r="B128" s="37"/>
      <c r="C128" s="30" t="s">
        <v>28</v>
      </c>
      <c r="D128" s="36"/>
      <c r="E128" s="36"/>
      <c r="F128" s="25" t="str">
        <f>IF(E18="","",E18)</f>
        <v>Vyplň údaj</v>
      </c>
      <c r="G128" s="36"/>
      <c r="H128" s="36"/>
      <c r="I128" s="30" t="s">
        <v>33</v>
      </c>
      <c r="J128" s="34" t="str">
        <f>E24</f>
        <v>Jitka Heřmanová</v>
      </c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0.32" customHeight="1">
      <c r="A129" s="36"/>
      <c r="B129" s="37"/>
      <c r="C129" s="36"/>
      <c r="D129" s="36"/>
      <c r="E129" s="36"/>
      <c r="F129" s="36"/>
      <c r="G129" s="36"/>
      <c r="H129" s="36"/>
      <c r="I129" s="36"/>
      <c r="J129" s="36"/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11" customFormat="1" ht="29.28" customHeight="1">
      <c r="A130" s="142"/>
      <c r="B130" s="143"/>
      <c r="C130" s="144" t="s">
        <v>111</v>
      </c>
      <c r="D130" s="145" t="s">
        <v>61</v>
      </c>
      <c r="E130" s="145" t="s">
        <v>57</v>
      </c>
      <c r="F130" s="145" t="s">
        <v>58</v>
      </c>
      <c r="G130" s="145" t="s">
        <v>112</v>
      </c>
      <c r="H130" s="145" t="s">
        <v>113</v>
      </c>
      <c r="I130" s="145" t="s">
        <v>114</v>
      </c>
      <c r="J130" s="145" t="s">
        <v>92</v>
      </c>
      <c r="K130" s="146" t="s">
        <v>115</v>
      </c>
      <c r="L130" s="147"/>
      <c r="M130" s="84" t="s">
        <v>1</v>
      </c>
      <c r="N130" s="85" t="s">
        <v>40</v>
      </c>
      <c r="O130" s="85" t="s">
        <v>116</v>
      </c>
      <c r="P130" s="85" t="s">
        <v>117</v>
      </c>
      <c r="Q130" s="85" t="s">
        <v>118</v>
      </c>
      <c r="R130" s="85" t="s">
        <v>119</v>
      </c>
      <c r="S130" s="85" t="s">
        <v>120</v>
      </c>
      <c r="T130" s="86" t="s">
        <v>121</v>
      </c>
      <c r="U130" s="142"/>
      <c r="V130" s="142"/>
      <c r="W130" s="142"/>
      <c r="X130" s="142"/>
      <c r="Y130" s="142"/>
      <c r="Z130" s="142"/>
      <c r="AA130" s="142"/>
      <c r="AB130" s="142"/>
      <c r="AC130" s="142"/>
      <c r="AD130" s="142"/>
      <c r="AE130" s="142"/>
    </row>
    <row r="131" s="2" customFormat="1" ht="22.8" customHeight="1">
      <c r="A131" s="36"/>
      <c r="B131" s="37"/>
      <c r="C131" s="91" t="s">
        <v>122</v>
      </c>
      <c r="D131" s="36"/>
      <c r="E131" s="36"/>
      <c r="F131" s="36"/>
      <c r="G131" s="36"/>
      <c r="H131" s="36"/>
      <c r="I131" s="36"/>
      <c r="J131" s="148">
        <f>BK131</f>
        <v>0</v>
      </c>
      <c r="K131" s="36"/>
      <c r="L131" s="37"/>
      <c r="M131" s="87"/>
      <c r="N131" s="71"/>
      <c r="O131" s="88"/>
      <c r="P131" s="149">
        <f>P132+P181+P190+P230+P238</f>
        <v>0</v>
      </c>
      <c r="Q131" s="88"/>
      <c r="R131" s="149">
        <f>R132+R181+R190+R230+R238</f>
        <v>3.2803847999999998</v>
      </c>
      <c r="S131" s="88"/>
      <c r="T131" s="150">
        <f>T132+T181+T190+T230+T238</f>
        <v>0.0087726800000000014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7" t="s">
        <v>75</v>
      </c>
      <c r="AU131" s="17" t="s">
        <v>94</v>
      </c>
      <c r="BK131" s="151">
        <f>BK132+BK181+BK190+BK230+BK238</f>
        <v>0</v>
      </c>
    </row>
    <row r="132" s="12" customFormat="1" ht="25.92" customHeight="1">
      <c r="A132" s="12"/>
      <c r="B132" s="152"/>
      <c r="C132" s="12"/>
      <c r="D132" s="153" t="s">
        <v>75</v>
      </c>
      <c r="E132" s="154" t="s">
        <v>123</v>
      </c>
      <c r="F132" s="154" t="s">
        <v>124</v>
      </c>
      <c r="G132" s="12"/>
      <c r="H132" s="12"/>
      <c r="I132" s="155"/>
      <c r="J132" s="156">
        <f>BK132</f>
        <v>0</v>
      </c>
      <c r="K132" s="12"/>
      <c r="L132" s="152"/>
      <c r="M132" s="157"/>
      <c r="N132" s="158"/>
      <c r="O132" s="158"/>
      <c r="P132" s="159">
        <f>P133+P175+P178</f>
        <v>0</v>
      </c>
      <c r="Q132" s="158"/>
      <c r="R132" s="159">
        <f>R133+R175+R178</f>
        <v>2.8328248</v>
      </c>
      <c r="S132" s="158"/>
      <c r="T132" s="160">
        <f>T133+T175+T178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3" t="s">
        <v>84</v>
      </c>
      <c r="AT132" s="161" t="s">
        <v>75</v>
      </c>
      <c r="AU132" s="161" t="s">
        <v>76</v>
      </c>
      <c r="AY132" s="153" t="s">
        <v>125</v>
      </c>
      <c r="BK132" s="162">
        <f>BK133+BK175+BK178</f>
        <v>0</v>
      </c>
    </row>
    <row r="133" s="12" customFormat="1" ht="22.8" customHeight="1">
      <c r="A133" s="12"/>
      <c r="B133" s="152"/>
      <c r="C133" s="12"/>
      <c r="D133" s="153" t="s">
        <v>75</v>
      </c>
      <c r="E133" s="163" t="s">
        <v>84</v>
      </c>
      <c r="F133" s="163" t="s">
        <v>126</v>
      </c>
      <c r="G133" s="12"/>
      <c r="H133" s="12"/>
      <c r="I133" s="155"/>
      <c r="J133" s="164">
        <f>BK133</f>
        <v>0</v>
      </c>
      <c r="K133" s="12"/>
      <c r="L133" s="152"/>
      <c r="M133" s="157"/>
      <c r="N133" s="158"/>
      <c r="O133" s="158"/>
      <c r="P133" s="159">
        <f>SUM(P134:P174)</f>
        <v>0</v>
      </c>
      <c r="Q133" s="158"/>
      <c r="R133" s="159">
        <f>SUM(R134:R174)</f>
        <v>2.8328248</v>
      </c>
      <c r="S133" s="158"/>
      <c r="T133" s="160">
        <f>SUM(T134:T174)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3" t="s">
        <v>84</v>
      </c>
      <c r="AT133" s="161" t="s">
        <v>75</v>
      </c>
      <c r="AU133" s="161" t="s">
        <v>84</v>
      </c>
      <c r="AY133" s="153" t="s">
        <v>125</v>
      </c>
      <c r="BK133" s="162">
        <f>SUM(BK134:BK174)</f>
        <v>0</v>
      </c>
    </row>
    <row r="134" s="2" customFormat="1" ht="24.15" customHeight="1">
      <c r="A134" s="36"/>
      <c r="B134" s="165"/>
      <c r="C134" s="166" t="s">
        <v>84</v>
      </c>
      <c r="D134" s="166" t="s">
        <v>127</v>
      </c>
      <c r="E134" s="167" t="s">
        <v>128</v>
      </c>
      <c r="F134" s="168" t="s">
        <v>129</v>
      </c>
      <c r="G134" s="169" t="s">
        <v>130</v>
      </c>
      <c r="H134" s="170">
        <v>40</v>
      </c>
      <c r="I134" s="171"/>
      <c r="J134" s="172">
        <f>ROUND(I134*H134,2)</f>
        <v>0</v>
      </c>
      <c r="K134" s="168" t="s">
        <v>131</v>
      </c>
      <c r="L134" s="37"/>
      <c r="M134" s="173" t="s">
        <v>1</v>
      </c>
      <c r="N134" s="174" t="s">
        <v>41</v>
      </c>
      <c r="O134" s="75"/>
      <c r="P134" s="175">
        <f>O134*H134</f>
        <v>0</v>
      </c>
      <c r="Q134" s="175">
        <v>3.0000000000000001E-05</v>
      </c>
      <c r="R134" s="175">
        <f>Q134*H134</f>
        <v>0.0012000000000000001</v>
      </c>
      <c r="S134" s="175">
        <v>0</v>
      </c>
      <c r="T134" s="176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7" t="s">
        <v>132</v>
      </c>
      <c r="AT134" s="177" t="s">
        <v>127</v>
      </c>
      <c r="AU134" s="177" t="s">
        <v>86</v>
      </c>
      <c r="AY134" s="17" t="s">
        <v>125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7" t="s">
        <v>84</v>
      </c>
      <c r="BK134" s="178">
        <f>ROUND(I134*H134,2)</f>
        <v>0</v>
      </c>
      <c r="BL134" s="17" t="s">
        <v>132</v>
      </c>
      <c r="BM134" s="177" t="s">
        <v>133</v>
      </c>
    </row>
    <row r="135" s="2" customFormat="1" ht="24.15" customHeight="1">
      <c r="A135" s="36"/>
      <c r="B135" s="165"/>
      <c r="C135" s="166" t="s">
        <v>86</v>
      </c>
      <c r="D135" s="166" t="s">
        <v>127</v>
      </c>
      <c r="E135" s="167" t="s">
        <v>134</v>
      </c>
      <c r="F135" s="168" t="s">
        <v>135</v>
      </c>
      <c r="G135" s="169" t="s">
        <v>136</v>
      </c>
      <c r="H135" s="170">
        <v>5</v>
      </c>
      <c r="I135" s="171"/>
      <c r="J135" s="172">
        <f>ROUND(I135*H135,2)</f>
        <v>0</v>
      </c>
      <c r="K135" s="168" t="s">
        <v>131</v>
      </c>
      <c r="L135" s="37"/>
      <c r="M135" s="173" t="s">
        <v>1</v>
      </c>
      <c r="N135" s="174" t="s">
        <v>41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132</v>
      </c>
      <c r="AT135" s="177" t="s">
        <v>127</v>
      </c>
      <c r="AU135" s="177" t="s">
        <v>86</v>
      </c>
      <c r="AY135" s="17" t="s">
        <v>125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84</v>
      </c>
      <c r="BK135" s="178">
        <f>ROUND(I135*H135,2)</f>
        <v>0</v>
      </c>
      <c r="BL135" s="17" t="s">
        <v>132</v>
      </c>
      <c r="BM135" s="177" t="s">
        <v>137</v>
      </c>
    </row>
    <row r="136" s="2" customFormat="1" ht="16.5" customHeight="1">
      <c r="A136" s="36"/>
      <c r="B136" s="165"/>
      <c r="C136" s="166" t="s">
        <v>138</v>
      </c>
      <c r="D136" s="166" t="s">
        <v>127</v>
      </c>
      <c r="E136" s="167" t="s">
        <v>139</v>
      </c>
      <c r="F136" s="168" t="s">
        <v>140</v>
      </c>
      <c r="G136" s="169" t="s">
        <v>141</v>
      </c>
      <c r="H136" s="170">
        <v>56</v>
      </c>
      <c r="I136" s="171"/>
      <c r="J136" s="172">
        <f>ROUND(I136*H136,2)</f>
        <v>0</v>
      </c>
      <c r="K136" s="168" t="s">
        <v>131</v>
      </c>
      <c r="L136" s="37"/>
      <c r="M136" s="173" t="s">
        <v>1</v>
      </c>
      <c r="N136" s="174" t="s">
        <v>41</v>
      </c>
      <c r="O136" s="75"/>
      <c r="P136" s="175">
        <f>O136*H136</f>
        <v>0</v>
      </c>
      <c r="Q136" s="175">
        <v>0.00055999999999999995</v>
      </c>
      <c r="R136" s="175">
        <f>Q136*H136</f>
        <v>0.031359999999999999</v>
      </c>
      <c r="S136" s="175">
        <v>0</v>
      </c>
      <c r="T136" s="17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7" t="s">
        <v>132</v>
      </c>
      <c r="AT136" s="177" t="s">
        <v>127</v>
      </c>
      <c r="AU136" s="177" t="s">
        <v>86</v>
      </c>
      <c r="AY136" s="17" t="s">
        <v>125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7" t="s">
        <v>84</v>
      </c>
      <c r="BK136" s="178">
        <f>ROUND(I136*H136,2)</f>
        <v>0</v>
      </c>
      <c r="BL136" s="17" t="s">
        <v>132</v>
      </c>
      <c r="BM136" s="177" t="s">
        <v>142</v>
      </c>
    </row>
    <row r="137" s="2" customFormat="1" ht="21.75" customHeight="1">
      <c r="A137" s="36"/>
      <c r="B137" s="165"/>
      <c r="C137" s="166" t="s">
        <v>132</v>
      </c>
      <c r="D137" s="166" t="s">
        <v>127</v>
      </c>
      <c r="E137" s="167" t="s">
        <v>143</v>
      </c>
      <c r="F137" s="168" t="s">
        <v>144</v>
      </c>
      <c r="G137" s="169" t="s">
        <v>141</v>
      </c>
      <c r="H137" s="170">
        <v>56</v>
      </c>
      <c r="I137" s="171"/>
      <c r="J137" s="172">
        <f>ROUND(I137*H137,2)</f>
        <v>0</v>
      </c>
      <c r="K137" s="168" t="s">
        <v>131</v>
      </c>
      <c r="L137" s="37"/>
      <c r="M137" s="173" t="s">
        <v>1</v>
      </c>
      <c r="N137" s="174" t="s">
        <v>41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132</v>
      </c>
      <c r="AT137" s="177" t="s">
        <v>127</v>
      </c>
      <c r="AU137" s="177" t="s">
        <v>86</v>
      </c>
      <c r="AY137" s="17" t="s">
        <v>125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84</v>
      </c>
      <c r="BK137" s="178">
        <f>ROUND(I137*H137,2)</f>
        <v>0</v>
      </c>
      <c r="BL137" s="17" t="s">
        <v>132</v>
      </c>
      <c r="BM137" s="177" t="s">
        <v>145</v>
      </c>
    </row>
    <row r="138" s="2" customFormat="1" ht="24.15" customHeight="1">
      <c r="A138" s="36"/>
      <c r="B138" s="165"/>
      <c r="C138" s="166" t="s">
        <v>146</v>
      </c>
      <c r="D138" s="166" t="s">
        <v>127</v>
      </c>
      <c r="E138" s="167" t="s">
        <v>147</v>
      </c>
      <c r="F138" s="168" t="s">
        <v>148</v>
      </c>
      <c r="G138" s="169" t="s">
        <v>141</v>
      </c>
      <c r="H138" s="170">
        <v>56</v>
      </c>
      <c r="I138" s="171"/>
      <c r="J138" s="172">
        <f>ROUND(I138*H138,2)</f>
        <v>0</v>
      </c>
      <c r="K138" s="168" t="s">
        <v>131</v>
      </c>
      <c r="L138" s="37"/>
      <c r="M138" s="173" t="s">
        <v>1</v>
      </c>
      <c r="N138" s="174" t="s">
        <v>41</v>
      </c>
      <c r="O138" s="75"/>
      <c r="P138" s="175">
        <f>O138*H138</f>
        <v>0</v>
      </c>
      <c r="Q138" s="175">
        <v>0.00013999999999999999</v>
      </c>
      <c r="R138" s="175">
        <f>Q138*H138</f>
        <v>0.0078399999999999997</v>
      </c>
      <c r="S138" s="175">
        <v>0</v>
      </c>
      <c r="T138" s="17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7" t="s">
        <v>132</v>
      </c>
      <c r="AT138" s="177" t="s">
        <v>127</v>
      </c>
      <c r="AU138" s="177" t="s">
        <v>86</v>
      </c>
      <c r="AY138" s="17" t="s">
        <v>125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7" t="s">
        <v>84</v>
      </c>
      <c r="BK138" s="178">
        <f>ROUND(I138*H138,2)</f>
        <v>0</v>
      </c>
      <c r="BL138" s="17" t="s">
        <v>132</v>
      </c>
      <c r="BM138" s="177" t="s">
        <v>149</v>
      </c>
    </row>
    <row r="139" s="13" customFormat="1">
      <c r="A139" s="13"/>
      <c r="B139" s="179"/>
      <c r="C139" s="13"/>
      <c r="D139" s="180" t="s">
        <v>150</v>
      </c>
      <c r="E139" s="181" t="s">
        <v>1</v>
      </c>
      <c r="F139" s="182" t="s">
        <v>151</v>
      </c>
      <c r="G139" s="13"/>
      <c r="H139" s="183">
        <v>56</v>
      </c>
      <c r="I139" s="184"/>
      <c r="J139" s="13"/>
      <c r="K139" s="13"/>
      <c r="L139" s="179"/>
      <c r="M139" s="185"/>
      <c r="N139" s="186"/>
      <c r="O139" s="186"/>
      <c r="P139" s="186"/>
      <c r="Q139" s="186"/>
      <c r="R139" s="186"/>
      <c r="S139" s="186"/>
      <c r="T139" s="18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1" t="s">
        <v>150</v>
      </c>
      <c r="AU139" s="181" t="s">
        <v>86</v>
      </c>
      <c r="AV139" s="13" t="s">
        <v>86</v>
      </c>
      <c r="AW139" s="13" t="s">
        <v>32</v>
      </c>
      <c r="AX139" s="13" t="s">
        <v>84</v>
      </c>
      <c r="AY139" s="181" t="s">
        <v>125</v>
      </c>
    </row>
    <row r="140" s="2" customFormat="1" ht="24.15" customHeight="1">
      <c r="A140" s="36"/>
      <c r="B140" s="165"/>
      <c r="C140" s="166" t="s">
        <v>152</v>
      </c>
      <c r="D140" s="166" t="s">
        <v>127</v>
      </c>
      <c r="E140" s="167" t="s">
        <v>153</v>
      </c>
      <c r="F140" s="168" t="s">
        <v>154</v>
      </c>
      <c r="G140" s="169" t="s">
        <v>141</v>
      </c>
      <c r="H140" s="170">
        <v>56</v>
      </c>
      <c r="I140" s="171"/>
      <c r="J140" s="172">
        <f>ROUND(I140*H140,2)</f>
        <v>0</v>
      </c>
      <c r="K140" s="168" t="s">
        <v>131</v>
      </c>
      <c r="L140" s="37"/>
      <c r="M140" s="173" t="s">
        <v>1</v>
      </c>
      <c r="N140" s="174" t="s">
        <v>41</v>
      </c>
      <c r="O140" s="75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7" t="s">
        <v>132</v>
      </c>
      <c r="AT140" s="177" t="s">
        <v>127</v>
      </c>
      <c r="AU140" s="177" t="s">
        <v>86</v>
      </c>
      <c r="AY140" s="17" t="s">
        <v>125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7" t="s">
        <v>84</v>
      </c>
      <c r="BK140" s="178">
        <f>ROUND(I140*H140,2)</f>
        <v>0</v>
      </c>
      <c r="BL140" s="17" t="s">
        <v>132</v>
      </c>
      <c r="BM140" s="177" t="s">
        <v>155</v>
      </c>
    </row>
    <row r="141" s="2" customFormat="1" ht="24.15" customHeight="1">
      <c r="A141" s="36"/>
      <c r="B141" s="165"/>
      <c r="C141" s="166" t="s">
        <v>156</v>
      </c>
      <c r="D141" s="166" t="s">
        <v>127</v>
      </c>
      <c r="E141" s="167" t="s">
        <v>157</v>
      </c>
      <c r="F141" s="168" t="s">
        <v>158</v>
      </c>
      <c r="G141" s="169" t="s">
        <v>159</v>
      </c>
      <c r="H141" s="170">
        <v>46.5</v>
      </c>
      <c r="I141" s="171"/>
      <c r="J141" s="172">
        <f>ROUND(I141*H141,2)</f>
        <v>0</v>
      </c>
      <c r="K141" s="168" t="s">
        <v>131</v>
      </c>
      <c r="L141" s="37"/>
      <c r="M141" s="173" t="s">
        <v>1</v>
      </c>
      <c r="N141" s="174" t="s">
        <v>41</v>
      </c>
      <c r="O141" s="75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7" t="s">
        <v>132</v>
      </c>
      <c r="AT141" s="177" t="s">
        <v>127</v>
      </c>
      <c r="AU141" s="177" t="s">
        <v>86</v>
      </c>
      <c r="AY141" s="17" t="s">
        <v>125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7" t="s">
        <v>84</v>
      </c>
      <c r="BK141" s="178">
        <f>ROUND(I141*H141,2)</f>
        <v>0</v>
      </c>
      <c r="BL141" s="17" t="s">
        <v>132</v>
      </c>
      <c r="BM141" s="177" t="s">
        <v>160</v>
      </c>
    </row>
    <row r="142" s="13" customFormat="1">
      <c r="A142" s="13"/>
      <c r="B142" s="179"/>
      <c r="C142" s="13"/>
      <c r="D142" s="180" t="s">
        <v>150</v>
      </c>
      <c r="E142" s="181" t="s">
        <v>1</v>
      </c>
      <c r="F142" s="182" t="s">
        <v>161</v>
      </c>
      <c r="G142" s="13"/>
      <c r="H142" s="183">
        <v>46.5</v>
      </c>
      <c r="I142" s="184"/>
      <c r="J142" s="13"/>
      <c r="K142" s="13"/>
      <c r="L142" s="179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150</v>
      </c>
      <c r="AU142" s="181" t="s">
        <v>86</v>
      </c>
      <c r="AV142" s="13" t="s">
        <v>86</v>
      </c>
      <c r="AW142" s="13" t="s">
        <v>32</v>
      </c>
      <c r="AX142" s="13" t="s">
        <v>84</v>
      </c>
      <c r="AY142" s="181" t="s">
        <v>125</v>
      </c>
    </row>
    <row r="143" s="2" customFormat="1" ht="24.15" customHeight="1">
      <c r="A143" s="36"/>
      <c r="B143" s="165"/>
      <c r="C143" s="166" t="s">
        <v>162</v>
      </c>
      <c r="D143" s="166" t="s">
        <v>127</v>
      </c>
      <c r="E143" s="167" t="s">
        <v>163</v>
      </c>
      <c r="F143" s="168" t="s">
        <v>164</v>
      </c>
      <c r="G143" s="169" t="s">
        <v>165</v>
      </c>
      <c r="H143" s="170">
        <v>34.673000000000002</v>
      </c>
      <c r="I143" s="171"/>
      <c r="J143" s="172">
        <f>ROUND(I143*H143,2)</f>
        <v>0</v>
      </c>
      <c r="K143" s="168" t="s">
        <v>131</v>
      </c>
      <c r="L143" s="37"/>
      <c r="M143" s="173" t="s">
        <v>1</v>
      </c>
      <c r="N143" s="174" t="s">
        <v>41</v>
      </c>
      <c r="O143" s="75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7" t="s">
        <v>132</v>
      </c>
      <c r="AT143" s="177" t="s">
        <v>127</v>
      </c>
      <c r="AU143" s="177" t="s">
        <v>86</v>
      </c>
      <c r="AY143" s="17" t="s">
        <v>125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7" t="s">
        <v>84</v>
      </c>
      <c r="BK143" s="178">
        <f>ROUND(I143*H143,2)</f>
        <v>0</v>
      </c>
      <c r="BL143" s="17" t="s">
        <v>132</v>
      </c>
      <c r="BM143" s="177" t="s">
        <v>166</v>
      </c>
    </row>
    <row r="144" s="13" customFormat="1">
      <c r="A144" s="13"/>
      <c r="B144" s="179"/>
      <c r="C144" s="13"/>
      <c r="D144" s="180" t="s">
        <v>150</v>
      </c>
      <c r="E144" s="181" t="s">
        <v>1</v>
      </c>
      <c r="F144" s="182" t="s">
        <v>167</v>
      </c>
      <c r="G144" s="13"/>
      <c r="H144" s="183">
        <v>34.673000000000002</v>
      </c>
      <c r="I144" s="184"/>
      <c r="J144" s="13"/>
      <c r="K144" s="13"/>
      <c r="L144" s="179"/>
      <c r="M144" s="185"/>
      <c r="N144" s="186"/>
      <c r="O144" s="186"/>
      <c r="P144" s="186"/>
      <c r="Q144" s="186"/>
      <c r="R144" s="186"/>
      <c r="S144" s="186"/>
      <c r="T144" s="18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1" t="s">
        <v>150</v>
      </c>
      <c r="AU144" s="181" t="s">
        <v>86</v>
      </c>
      <c r="AV144" s="13" t="s">
        <v>86</v>
      </c>
      <c r="AW144" s="13" t="s">
        <v>32</v>
      </c>
      <c r="AX144" s="13" t="s">
        <v>84</v>
      </c>
      <c r="AY144" s="181" t="s">
        <v>125</v>
      </c>
    </row>
    <row r="145" s="2" customFormat="1" ht="24.15" customHeight="1">
      <c r="A145" s="36"/>
      <c r="B145" s="165"/>
      <c r="C145" s="166" t="s">
        <v>168</v>
      </c>
      <c r="D145" s="166" t="s">
        <v>127</v>
      </c>
      <c r="E145" s="167" t="s">
        <v>169</v>
      </c>
      <c r="F145" s="168" t="s">
        <v>170</v>
      </c>
      <c r="G145" s="169" t="s">
        <v>165</v>
      </c>
      <c r="H145" s="170">
        <v>31.120000000000001</v>
      </c>
      <c r="I145" s="171"/>
      <c r="J145" s="172">
        <f>ROUND(I145*H145,2)</f>
        <v>0</v>
      </c>
      <c r="K145" s="168" t="s">
        <v>131</v>
      </c>
      <c r="L145" s="37"/>
      <c r="M145" s="173" t="s">
        <v>1</v>
      </c>
      <c r="N145" s="174" t="s">
        <v>41</v>
      </c>
      <c r="O145" s="75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7" t="s">
        <v>132</v>
      </c>
      <c r="AT145" s="177" t="s">
        <v>127</v>
      </c>
      <c r="AU145" s="177" t="s">
        <v>86</v>
      </c>
      <c r="AY145" s="17" t="s">
        <v>125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7" t="s">
        <v>84</v>
      </c>
      <c r="BK145" s="178">
        <f>ROUND(I145*H145,2)</f>
        <v>0</v>
      </c>
      <c r="BL145" s="17" t="s">
        <v>132</v>
      </c>
      <c r="BM145" s="177" t="s">
        <v>171</v>
      </c>
    </row>
    <row r="146" s="13" customFormat="1">
      <c r="A146" s="13"/>
      <c r="B146" s="179"/>
      <c r="C146" s="13"/>
      <c r="D146" s="180" t="s">
        <v>150</v>
      </c>
      <c r="E146" s="181" t="s">
        <v>1</v>
      </c>
      <c r="F146" s="182" t="s">
        <v>172</v>
      </c>
      <c r="G146" s="13"/>
      <c r="H146" s="183">
        <v>31.120000000000001</v>
      </c>
      <c r="I146" s="184"/>
      <c r="J146" s="13"/>
      <c r="K146" s="13"/>
      <c r="L146" s="179"/>
      <c r="M146" s="185"/>
      <c r="N146" s="186"/>
      <c r="O146" s="186"/>
      <c r="P146" s="186"/>
      <c r="Q146" s="186"/>
      <c r="R146" s="186"/>
      <c r="S146" s="186"/>
      <c r="T146" s="1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1" t="s">
        <v>150</v>
      </c>
      <c r="AU146" s="181" t="s">
        <v>86</v>
      </c>
      <c r="AV146" s="13" t="s">
        <v>86</v>
      </c>
      <c r="AW146" s="13" t="s">
        <v>32</v>
      </c>
      <c r="AX146" s="13" t="s">
        <v>84</v>
      </c>
      <c r="AY146" s="181" t="s">
        <v>125</v>
      </c>
    </row>
    <row r="147" s="2" customFormat="1" ht="33" customHeight="1">
      <c r="A147" s="36"/>
      <c r="B147" s="165"/>
      <c r="C147" s="166" t="s">
        <v>173</v>
      </c>
      <c r="D147" s="166" t="s">
        <v>127</v>
      </c>
      <c r="E147" s="167" t="s">
        <v>174</v>
      </c>
      <c r="F147" s="168" t="s">
        <v>175</v>
      </c>
      <c r="G147" s="169" t="s">
        <v>165</v>
      </c>
      <c r="H147" s="170">
        <v>3.5529999999999999</v>
      </c>
      <c r="I147" s="171"/>
      <c r="J147" s="172">
        <f>ROUND(I147*H147,2)</f>
        <v>0</v>
      </c>
      <c r="K147" s="168" t="s">
        <v>131</v>
      </c>
      <c r="L147" s="37"/>
      <c r="M147" s="173" t="s">
        <v>1</v>
      </c>
      <c r="N147" s="174" t="s">
        <v>41</v>
      </c>
      <c r="O147" s="75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7" t="s">
        <v>132</v>
      </c>
      <c r="AT147" s="177" t="s">
        <v>127</v>
      </c>
      <c r="AU147" s="177" t="s">
        <v>86</v>
      </c>
      <c r="AY147" s="17" t="s">
        <v>125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7" t="s">
        <v>84</v>
      </c>
      <c r="BK147" s="178">
        <f>ROUND(I147*H147,2)</f>
        <v>0</v>
      </c>
      <c r="BL147" s="17" t="s">
        <v>132</v>
      </c>
      <c r="BM147" s="177" t="s">
        <v>176</v>
      </c>
    </row>
    <row r="148" s="13" customFormat="1">
      <c r="A148" s="13"/>
      <c r="B148" s="179"/>
      <c r="C148" s="13"/>
      <c r="D148" s="180" t="s">
        <v>150</v>
      </c>
      <c r="E148" s="181" t="s">
        <v>1</v>
      </c>
      <c r="F148" s="182" t="s">
        <v>177</v>
      </c>
      <c r="G148" s="13"/>
      <c r="H148" s="183">
        <v>3.5529999999999999</v>
      </c>
      <c r="I148" s="184"/>
      <c r="J148" s="13"/>
      <c r="K148" s="13"/>
      <c r="L148" s="179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1" t="s">
        <v>150</v>
      </c>
      <c r="AU148" s="181" t="s">
        <v>86</v>
      </c>
      <c r="AV148" s="13" t="s">
        <v>86</v>
      </c>
      <c r="AW148" s="13" t="s">
        <v>32</v>
      </c>
      <c r="AX148" s="13" t="s">
        <v>84</v>
      </c>
      <c r="AY148" s="181" t="s">
        <v>125</v>
      </c>
    </row>
    <row r="149" s="2" customFormat="1" ht="44.25" customHeight="1">
      <c r="A149" s="36"/>
      <c r="B149" s="165"/>
      <c r="C149" s="166" t="s">
        <v>178</v>
      </c>
      <c r="D149" s="166" t="s">
        <v>127</v>
      </c>
      <c r="E149" s="167" t="s">
        <v>179</v>
      </c>
      <c r="F149" s="168" t="s">
        <v>180</v>
      </c>
      <c r="G149" s="169" t="s">
        <v>141</v>
      </c>
      <c r="H149" s="170">
        <v>13</v>
      </c>
      <c r="I149" s="171"/>
      <c r="J149" s="172">
        <f>ROUND(I149*H149,2)</f>
        <v>0</v>
      </c>
      <c r="K149" s="168" t="s">
        <v>131</v>
      </c>
      <c r="L149" s="37"/>
      <c r="M149" s="173" t="s">
        <v>1</v>
      </c>
      <c r="N149" s="174" t="s">
        <v>41</v>
      </c>
      <c r="O149" s="75"/>
      <c r="P149" s="175">
        <f>O149*H149</f>
        <v>0</v>
      </c>
      <c r="Q149" s="175">
        <v>0.0035999999999999999</v>
      </c>
      <c r="R149" s="175">
        <f>Q149*H149</f>
        <v>0.046800000000000001</v>
      </c>
      <c r="S149" s="175">
        <v>0</v>
      </c>
      <c r="T149" s="17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7" t="s">
        <v>132</v>
      </c>
      <c r="AT149" s="177" t="s">
        <v>127</v>
      </c>
      <c r="AU149" s="177" t="s">
        <v>86</v>
      </c>
      <c r="AY149" s="17" t="s">
        <v>125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7" t="s">
        <v>84</v>
      </c>
      <c r="BK149" s="178">
        <f>ROUND(I149*H149,2)</f>
        <v>0</v>
      </c>
      <c r="BL149" s="17" t="s">
        <v>132</v>
      </c>
      <c r="BM149" s="177" t="s">
        <v>181</v>
      </c>
    </row>
    <row r="150" s="2" customFormat="1" ht="21.75" customHeight="1">
      <c r="A150" s="36"/>
      <c r="B150" s="165"/>
      <c r="C150" s="166" t="s">
        <v>182</v>
      </c>
      <c r="D150" s="166" t="s">
        <v>127</v>
      </c>
      <c r="E150" s="167" t="s">
        <v>183</v>
      </c>
      <c r="F150" s="168" t="s">
        <v>184</v>
      </c>
      <c r="G150" s="169" t="s">
        <v>159</v>
      </c>
      <c r="H150" s="170">
        <v>87.420000000000002</v>
      </c>
      <c r="I150" s="171"/>
      <c r="J150" s="172">
        <f>ROUND(I150*H150,2)</f>
        <v>0</v>
      </c>
      <c r="K150" s="168" t="s">
        <v>131</v>
      </c>
      <c r="L150" s="37"/>
      <c r="M150" s="173" t="s">
        <v>1</v>
      </c>
      <c r="N150" s="174" t="s">
        <v>41</v>
      </c>
      <c r="O150" s="75"/>
      <c r="P150" s="175">
        <f>O150*H150</f>
        <v>0</v>
      </c>
      <c r="Q150" s="175">
        <v>0.00084000000000000003</v>
      </c>
      <c r="R150" s="175">
        <f>Q150*H150</f>
        <v>0.073432800000000006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132</v>
      </c>
      <c r="AT150" s="177" t="s">
        <v>127</v>
      </c>
      <c r="AU150" s="177" t="s">
        <v>86</v>
      </c>
      <c r="AY150" s="17" t="s">
        <v>125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84</v>
      </c>
      <c r="BK150" s="178">
        <f>ROUND(I150*H150,2)</f>
        <v>0</v>
      </c>
      <c r="BL150" s="17" t="s">
        <v>132</v>
      </c>
      <c r="BM150" s="177" t="s">
        <v>185</v>
      </c>
    </row>
    <row r="151" s="13" customFormat="1">
      <c r="A151" s="13"/>
      <c r="B151" s="179"/>
      <c r="C151" s="13"/>
      <c r="D151" s="180" t="s">
        <v>150</v>
      </c>
      <c r="E151" s="181" t="s">
        <v>1</v>
      </c>
      <c r="F151" s="182" t="s">
        <v>186</v>
      </c>
      <c r="G151" s="13"/>
      <c r="H151" s="183">
        <v>87.420000000000002</v>
      </c>
      <c r="I151" s="184"/>
      <c r="J151" s="13"/>
      <c r="K151" s="13"/>
      <c r="L151" s="179"/>
      <c r="M151" s="185"/>
      <c r="N151" s="186"/>
      <c r="O151" s="186"/>
      <c r="P151" s="186"/>
      <c r="Q151" s="186"/>
      <c r="R151" s="186"/>
      <c r="S151" s="186"/>
      <c r="T151" s="18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1" t="s">
        <v>150</v>
      </c>
      <c r="AU151" s="181" t="s">
        <v>86</v>
      </c>
      <c r="AV151" s="13" t="s">
        <v>86</v>
      </c>
      <c r="AW151" s="13" t="s">
        <v>32</v>
      </c>
      <c r="AX151" s="13" t="s">
        <v>84</v>
      </c>
      <c r="AY151" s="181" t="s">
        <v>125</v>
      </c>
    </row>
    <row r="152" s="2" customFormat="1" ht="24.15" customHeight="1">
      <c r="A152" s="36"/>
      <c r="B152" s="165"/>
      <c r="C152" s="166" t="s">
        <v>187</v>
      </c>
      <c r="D152" s="166" t="s">
        <v>127</v>
      </c>
      <c r="E152" s="167" t="s">
        <v>188</v>
      </c>
      <c r="F152" s="168" t="s">
        <v>189</v>
      </c>
      <c r="G152" s="169" t="s">
        <v>159</v>
      </c>
      <c r="H152" s="170">
        <v>87.420000000000002</v>
      </c>
      <c r="I152" s="171"/>
      <c r="J152" s="172">
        <f>ROUND(I152*H152,2)</f>
        <v>0</v>
      </c>
      <c r="K152" s="168" t="s">
        <v>131</v>
      </c>
      <c r="L152" s="37"/>
      <c r="M152" s="173" t="s">
        <v>1</v>
      </c>
      <c r="N152" s="174" t="s">
        <v>41</v>
      </c>
      <c r="O152" s="75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7" t="s">
        <v>132</v>
      </c>
      <c r="AT152" s="177" t="s">
        <v>127</v>
      </c>
      <c r="AU152" s="177" t="s">
        <v>86</v>
      </c>
      <c r="AY152" s="17" t="s">
        <v>125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7" t="s">
        <v>84</v>
      </c>
      <c r="BK152" s="178">
        <f>ROUND(I152*H152,2)</f>
        <v>0</v>
      </c>
      <c r="BL152" s="17" t="s">
        <v>132</v>
      </c>
      <c r="BM152" s="177" t="s">
        <v>190</v>
      </c>
    </row>
    <row r="153" s="2" customFormat="1" ht="37.8" customHeight="1">
      <c r="A153" s="36"/>
      <c r="B153" s="165"/>
      <c r="C153" s="166" t="s">
        <v>191</v>
      </c>
      <c r="D153" s="166" t="s">
        <v>127</v>
      </c>
      <c r="E153" s="167" t="s">
        <v>192</v>
      </c>
      <c r="F153" s="168" t="s">
        <v>193</v>
      </c>
      <c r="G153" s="169" t="s">
        <v>165</v>
      </c>
      <c r="H153" s="170">
        <v>2</v>
      </c>
      <c r="I153" s="171"/>
      <c r="J153" s="172">
        <f>ROUND(I153*H153,2)</f>
        <v>0</v>
      </c>
      <c r="K153" s="168" t="s">
        <v>131</v>
      </c>
      <c r="L153" s="37"/>
      <c r="M153" s="173" t="s">
        <v>1</v>
      </c>
      <c r="N153" s="174" t="s">
        <v>41</v>
      </c>
      <c r="O153" s="75"/>
      <c r="P153" s="175">
        <f>O153*H153</f>
        <v>0</v>
      </c>
      <c r="Q153" s="175">
        <v>0</v>
      </c>
      <c r="R153" s="175">
        <f>Q153*H153</f>
        <v>0</v>
      </c>
      <c r="S153" s="175">
        <v>0</v>
      </c>
      <c r="T153" s="17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7" t="s">
        <v>132</v>
      </c>
      <c r="AT153" s="177" t="s">
        <v>127</v>
      </c>
      <c r="AU153" s="177" t="s">
        <v>86</v>
      </c>
      <c r="AY153" s="17" t="s">
        <v>125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7" t="s">
        <v>84</v>
      </c>
      <c r="BK153" s="178">
        <f>ROUND(I153*H153,2)</f>
        <v>0</v>
      </c>
      <c r="BL153" s="17" t="s">
        <v>132</v>
      </c>
      <c r="BM153" s="177" t="s">
        <v>194</v>
      </c>
    </row>
    <row r="154" s="13" customFormat="1">
      <c r="A154" s="13"/>
      <c r="B154" s="179"/>
      <c r="C154" s="13"/>
      <c r="D154" s="180" t="s">
        <v>150</v>
      </c>
      <c r="E154" s="181" t="s">
        <v>1</v>
      </c>
      <c r="F154" s="182" t="s">
        <v>195</v>
      </c>
      <c r="G154" s="13"/>
      <c r="H154" s="183">
        <v>2</v>
      </c>
      <c r="I154" s="184"/>
      <c r="J154" s="13"/>
      <c r="K154" s="13"/>
      <c r="L154" s="179"/>
      <c r="M154" s="185"/>
      <c r="N154" s="186"/>
      <c r="O154" s="186"/>
      <c r="P154" s="186"/>
      <c r="Q154" s="186"/>
      <c r="R154" s="186"/>
      <c r="S154" s="186"/>
      <c r="T154" s="18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1" t="s">
        <v>150</v>
      </c>
      <c r="AU154" s="181" t="s">
        <v>86</v>
      </c>
      <c r="AV154" s="13" t="s">
        <v>86</v>
      </c>
      <c r="AW154" s="13" t="s">
        <v>32</v>
      </c>
      <c r="AX154" s="13" t="s">
        <v>84</v>
      </c>
      <c r="AY154" s="181" t="s">
        <v>125</v>
      </c>
    </row>
    <row r="155" s="2" customFormat="1" ht="37.8" customHeight="1">
      <c r="A155" s="36"/>
      <c r="B155" s="165"/>
      <c r="C155" s="166" t="s">
        <v>8</v>
      </c>
      <c r="D155" s="166" t="s">
        <v>127</v>
      </c>
      <c r="E155" s="167" t="s">
        <v>196</v>
      </c>
      <c r="F155" s="168" t="s">
        <v>197</v>
      </c>
      <c r="G155" s="169" t="s">
        <v>165</v>
      </c>
      <c r="H155" s="170">
        <v>6</v>
      </c>
      <c r="I155" s="171"/>
      <c r="J155" s="172">
        <f>ROUND(I155*H155,2)</f>
        <v>0</v>
      </c>
      <c r="K155" s="168" t="s">
        <v>131</v>
      </c>
      <c r="L155" s="37"/>
      <c r="M155" s="173" t="s">
        <v>1</v>
      </c>
      <c r="N155" s="174" t="s">
        <v>41</v>
      </c>
      <c r="O155" s="75"/>
      <c r="P155" s="175">
        <f>O155*H155</f>
        <v>0</v>
      </c>
      <c r="Q155" s="175">
        <v>0</v>
      </c>
      <c r="R155" s="175">
        <f>Q155*H155</f>
        <v>0</v>
      </c>
      <c r="S155" s="175">
        <v>0</v>
      </c>
      <c r="T155" s="17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7" t="s">
        <v>132</v>
      </c>
      <c r="AT155" s="177" t="s">
        <v>127</v>
      </c>
      <c r="AU155" s="177" t="s">
        <v>86</v>
      </c>
      <c r="AY155" s="17" t="s">
        <v>125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7" t="s">
        <v>84</v>
      </c>
      <c r="BK155" s="178">
        <f>ROUND(I155*H155,2)</f>
        <v>0</v>
      </c>
      <c r="BL155" s="17" t="s">
        <v>132</v>
      </c>
      <c r="BM155" s="177" t="s">
        <v>198</v>
      </c>
    </row>
    <row r="156" s="13" customFormat="1">
      <c r="A156" s="13"/>
      <c r="B156" s="179"/>
      <c r="C156" s="13"/>
      <c r="D156" s="180" t="s">
        <v>150</v>
      </c>
      <c r="E156" s="13"/>
      <c r="F156" s="182" t="s">
        <v>199</v>
      </c>
      <c r="G156" s="13"/>
      <c r="H156" s="183">
        <v>6</v>
      </c>
      <c r="I156" s="184"/>
      <c r="J156" s="13"/>
      <c r="K156" s="13"/>
      <c r="L156" s="179"/>
      <c r="M156" s="185"/>
      <c r="N156" s="186"/>
      <c r="O156" s="186"/>
      <c r="P156" s="186"/>
      <c r="Q156" s="186"/>
      <c r="R156" s="186"/>
      <c r="S156" s="186"/>
      <c r="T156" s="18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1" t="s">
        <v>150</v>
      </c>
      <c r="AU156" s="181" t="s">
        <v>86</v>
      </c>
      <c r="AV156" s="13" t="s">
        <v>86</v>
      </c>
      <c r="AW156" s="13" t="s">
        <v>3</v>
      </c>
      <c r="AX156" s="13" t="s">
        <v>84</v>
      </c>
      <c r="AY156" s="181" t="s">
        <v>125</v>
      </c>
    </row>
    <row r="157" s="2" customFormat="1" ht="33" customHeight="1">
      <c r="A157" s="36"/>
      <c r="B157" s="165"/>
      <c r="C157" s="166" t="s">
        <v>200</v>
      </c>
      <c r="D157" s="166" t="s">
        <v>127</v>
      </c>
      <c r="E157" s="167" t="s">
        <v>201</v>
      </c>
      <c r="F157" s="168" t="s">
        <v>202</v>
      </c>
      <c r="G157" s="169" t="s">
        <v>203</v>
      </c>
      <c r="H157" s="170">
        <v>4</v>
      </c>
      <c r="I157" s="171"/>
      <c r="J157" s="172">
        <f>ROUND(I157*H157,2)</f>
        <v>0</v>
      </c>
      <c r="K157" s="168" t="s">
        <v>131</v>
      </c>
      <c r="L157" s="37"/>
      <c r="M157" s="173" t="s">
        <v>1</v>
      </c>
      <c r="N157" s="174" t="s">
        <v>41</v>
      </c>
      <c r="O157" s="75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132</v>
      </c>
      <c r="AT157" s="177" t="s">
        <v>127</v>
      </c>
      <c r="AU157" s="177" t="s">
        <v>86</v>
      </c>
      <c r="AY157" s="17" t="s">
        <v>125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84</v>
      </c>
      <c r="BK157" s="178">
        <f>ROUND(I157*H157,2)</f>
        <v>0</v>
      </c>
      <c r="BL157" s="17" t="s">
        <v>132</v>
      </c>
      <c r="BM157" s="177" t="s">
        <v>204</v>
      </c>
    </row>
    <row r="158" s="13" customFormat="1">
      <c r="A158" s="13"/>
      <c r="B158" s="179"/>
      <c r="C158" s="13"/>
      <c r="D158" s="180" t="s">
        <v>150</v>
      </c>
      <c r="E158" s="13"/>
      <c r="F158" s="182" t="s">
        <v>205</v>
      </c>
      <c r="G158" s="13"/>
      <c r="H158" s="183">
        <v>4</v>
      </c>
      <c r="I158" s="184"/>
      <c r="J158" s="13"/>
      <c r="K158" s="13"/>
      <c r="L158" s="179"/>
      <c r="M158" s="185"/>
      <c r="N158" s="186"/>
      <c r="O158" s="186"/>
      <c r="P158" s="186"/>
      <c r="Q158" s="186"/>
      <c r="R158" s="186"/>
      <c r="S158" s="186"/>
      <c r="T158" s="18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1" t="s">
        <v>150</v>
      </c>
      <c r="AU158" s="181" t="s">
        <v>86</v>
      </c>
      <c r="AV158" s="13" t="s">
        <v>86</v>
      </c>
      <c r="AW158" s="13" t="s">
        <v>3</v>
      </c>
      <c r="AX158" s="13" t="s">
        <v>84</v>
      </c>
      <c r="AY158" s="181" t="s">
        <v>125</v>
      </c>
    </row>
    <row r="159" s="2" customFormat="1" ht="16.5" customHeight="1">
      <c r="A159" s="36"/>
      <c r="B159" s="165"/>
      <c r="C159" s="166" t="s">
        <v>206</v>
      </c>
      <c r="D159" s="166" t="s">
        <v>127</v>
      </c>
      <c r="E159" s="167" t="s">
        <v>207</v>
      </c>
      <c r="F159" s="168" t="s">
        <v>208</v>
      </c>
      <c r="G159" s="169" t="s">
        <v>165</v>
      </c>
      <c r="H159" s="170">
        <v>2</v>
      </c>
      <c r="I159" s="171"/>
      <c r="J159" s="172">
        <f>ROUND(I159*H159,2)</f>
        <v>0</v>
      </c>
      <c r="K159" s="168" t="s">
        <v>131</v>
      </c>
      <c r="L159" s="37"/>
      <c r="M159" s="173" t="s">
        <v>1</v>
      </c>
      <c r="N159" s="174" t="s">
        <v>41</v>
      </c>
      <c r="O159" s="75"/>
      <c r="P159" s="175">
        <f>O159*H159</f>
        <v>0</v>
      </c>
      <c r="Q159" s="175">
        <v>0</v>
      </c>
      <c r="R159" s="175">
        <f>Q159*H159</f>
        <v>0</v>
      </c>
      <c r="S159" s="175">
        <v>0</v>
      </c>
      <c r="T159" s="17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7" t="s">
        <v>132</v>
      </c>
      <c r="AT159" s="177" t="s">
        <v>127</v>
      </c>
      <c r="AU159" s="177" t="s">
        <v>86</v>
      </c>
      <c r="AY159" s="17" t="s">
        <v>125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7" t="s">
        <v>84</v>
      </c>
      <c r="BK159" s="178">
        <f>ROUND(I159*H159,2)</f>
        <v>0</v>
      </c>
      <c r="BL159" s="17" t="s">
        <v>132</v>
      </c>
      <c r="BM159" s="177" t="s">
        <v>209</v>
      </c>
    </row>
    <row r="160" s="2" customFormat="1" ht="24.15" customHeight="1">
      <c r="A160" s="36"/>
      <c r="B160" s="165"/>
      <c r="C160" s="166" t="s">
        <v>210</v>
      </c>
      <c r="D160" s="166" t="s">
        <v>127</v>
      </c>
      <c r="E160" s="167" t="s">
        <v>211</v>
      </c>
      <c r="F160" s="168" t="s">
        <v>212</v>
      </c>
      <c r="G160" s="169" t="s">
        <v>165</v>
      </c>
      <c r="H160" s="170">
        <v>67.344999999999999</v>
      </c>
      <c r="I160" s="171"/>
      <c r="J160" s="172">
        <f>ROUND(I160*H160,2)</f>
        <v>0</v>
      </c>
      <c r="K160" s="168" t="s">
        <v>131</v>
      </c>
      <c r="L160" s="37"/>
      <c r="M160" s="173" t="s">
        <v>1</v>
      </c>
      <c r="N160" s="174" t="s">
        <v>41</v>
      </c>
      <c r="O160" s="75"/>
      <c r="P160" s="175">
        <f>O160*H160</f>
        <v>0</v>
      </c>
      <c r="Q160" s="175">
        <v>0</v>
      </c>
      <c r="R160" s="175">
        <f>Q160*H160</f>
        <v>0</v>
      </c>
      <c r="S160" s="175">
        <v>0</v>
      </c>
      <c r="T160" s="17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132</v>
      </c>
      <c r="AT160" s="177" t="s">
        <v>127</v>
      </c>
      <c r="AU160" s="177" t="s">
        <v>86</v>
      </c>
      <c r="AY160" s="17" t="s">
        <v>125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84</v>
      </c>
      <c r="BK160" s="178">
        <f>ROUND(I160*H160,2)</f>
        <v>0</v>
      </c>
      <c r="BL160" s="17" t="s">
        <v>132</v>
      </c>
      <c r="BM160" s="177" t="s">
        <v>213</v>
      </c>
    </row>
    <row r="161" s="13" customFormat="1">
      <c r="A161" s="13"/>
      <c r="B161" s="179"/>
      <c r="C161" s="13"/>
      <c r="D161" s="180" t="s">
        <v>150</v>
      </c>
      <c r="E161" s="181" t="s">
        <v>1</v>
      </c>
      <c r="F161" s="182" t="s">
        <v>214</v>
      </c>
      <c r="G161" s="13"/>
      <c r="H161" s="183">
        <v>69.344999999999999</v>
      </c>
      <c r="I161" s="184"/>
      <c r="J161" s="13"/>
      <c r="K161" s="13"/>
      <c r="L161" s="179"/>
      <c r="M161" s="185"/>
      <c r="N161" s="186"/>
      <c r="O161" s="186"/>
      <c r="P161" s="186"/>
      <c r="Q161" s="186"/>
      <c r="R161" s="186"/>
      <c r="S161" s="186"/>
      <c r="T161" s="18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1" t="s">
        <v>150</v>
      </c>
      <c r="AU161" s="181" t="s">
        <v>86</v>
      </c>
      <c r="AV161" s="13" t="s">
        <v>86</v>
      </c>
      <c r="AW161" s="13" t="s">
        <v>32</v>
      </c>
      <c r="AX161" s="13" t="s">
        <v>76</v>
      </c>
      <c r="AY161" s="181" t="s">
        <v>125</v>
      </c>
    </row>
    <row r="162" s="13" customFormat="1">
      <c r="A162" s="13"/>
      <c r="B162" s="179"/>
      <c r="C162" s="13"/>
      <c r="D162" s="180" t="s">
        <v>150</v>
      </c>
      <c r="E162" s="181" t="s">
        <v>1</v>
      </c>
      <c r="F162" s="182" t="s">
        <v>215</v>
      </c>
      <c r="G162" s="13"/>
      <c r="H162" s="183">
        <v>-2</v>
      </c>
      <c r="I162" s="184"/>
      <c r="J162" s="13"/>
      <c r="K162" s="13"/>
      <c r="L162" s="179"/>
      <c r="M162" s="185"/>
      <c r="N162" s="186"/>
      <c r="O162" s="186"/>
      <c r="P162" s="186"/>
      <c r="Q162" s="186"/>
      <c r="R162" s="186"/>
      <c r="S162" s="186"/>
      <c r="T162" s="18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1" t="s">
        <v>150</v>
      </c>
      <c r="AU162" s="181" t="s">
        <v>86</v>
      </c>
      <c r="AV162" s="13" t="s">
        <v>86</v>
      </c>
      <c r="AW162" s="13" t="s">
        <v>32</v>
      </c>
      <c r="AX162" s="13" t="s">
        <v>76</v>
      </c>
      <c r="AY162" s="181" t="s">
        <v>125</v>
      </c>
    </row>
    <row r="163" s="14" customFormat="1">
      <c r="A163" s="14"/>
      <c r="B163" s="188"/>
      <c r="C163" s="14"/>
      <c r="D163" s="180" t="s">
        <v>150</v>
      </c>
      <c r="E163" s="189" t="s">
        <v>1</v>
      </c>
      <c r="F163" s="190" t="s">
        <v>216</v>
      </c>
      <c r="G163" s="14"/>
      <c r="H163" s="191">
        <v>67.344999999999999</v>
      </c>
      <c r="I163" s="192"/>
      <c r="J163" s="14"/>
      <c r="K163" s="14"/>
      <c r="L163" s="188"/>
      <c r="M163" s="193"/>
      <c r="N163" s="194"/>
      <c r="O163" s="194"/>
      <c r="P163" s="194"/>
      <c r="Q163" s="194"/>
      <c r="R163" s="194"/>
      <c r="S163" s="194"/>
      <c r="T163" s="19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189" t="s">
        <v>150</v>
      </c>
      <c r="AU163" s="189" t="s">
        <v>86</v>
      </c>
      <c r="AV163" s="14" t="s">
        <v>132</v>
      </c>
      <c r="AW163" s="14" t="s">
        <v>32</v>
      </c>
      <c r="AX163" s="14" t="s">
        <v>84</v>
      </c>
      <c r="AY163" s="189" t="s">
        <v>125</v>
      </c>
    </row>
    <row r="164" s="2" customFormat="1" ht="24.15" customHeight="1">
      <c r="A164" s="36"/>
      <c r="B164" s="165"/>
      <c r="C164" s="166" t="s">
        <v>217</v>
      </c>
      <c r="D164" s="166" t="s">
        <v>127</v>
      </c>
      <c r="E164" s="167" t="s">
        <v>218</v>
      </c>
      <c r="F164" s="168" t="s">
        <v>219</v>
      </c>
      <c r="G164" s="169" t="s">
        <v>165</v>
      </c>
      <c r="H164" s="170">
        <v>1.6000000000000001</v>
      </c>
      <c r="I164" s="171"/>
      <c r="J164" s="172">
        <f>ROUND(I164*H164,2)</f>
        <v>0</v>
      </c>
      <c r="K164" s="168" t="s">
        <v>131</v>
      </c>
      <c r="L164" s="37"/>
      <c r="M164" s="173" t="s">
        <v>1</v>
      </c>
      <c r="N164" s="174" t="s">
        <v>41</v>
      </c>
      <c r="O164" s="75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7" t="s">
        <v>132</v>
      </c>
      <c r="AT164" s="177" t="s">
        <v>127</v>
      </c>
      <c r="AU164" s="177" t="s">
        <v>86</v>
      </c>
      <c r="AY164" s="17" t="s">
        <v>125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7" t="s">
        <v>84</v>
      </c>
      <c r="BK164" s="178">
        <f>ROUND(I164*H164,2)</f>
        <v>0</v>
      </c>
      <c r="BL164" s="17" t="s">
        <v>132</v>
      </c>
      <c r="BM164" s="177" t="s">
        <v>220</v>
      </c>
    </row>
    <row r="165" s="13" customFormat="1">
      <c r="A165" s="13"/>
      <c r="B165" s="179"/>
      <c r="C165" s="13"/>
      <c r="D165" s="180" t="s">
        <v>150</v>
      </c>
      <c r="E165" s="181" t="s">
        <v>1</v>
      </c>
      <c r="F165" s="182" t="s">
        <v>221</v>
      </c>
      <c r="G165" s="13"/>
      <c r="H165" s="183">
        <v>1.6000000000000001</v>
      </c>
      <c r="I165" s="184"/>
      <c r="J165" s="13"/>
      <c r="K165" s="13"/>
      <c r="L165" s="179"/>
      <c r="M165" s="185"/>
      <c r="N165" s="186"/>
      <c r="O165" s="186"/>
      <c r="P165" s="186"/>
      <c r="Q165" s="186"/>
      <c r="R165" s="186"/>
      <c r="S165" s="186"/>
      <c r="T165" s="1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1" t="s">
        <v>150</v>
      </c>
      <c r="AU165" s="181" t="s">
        <v>86</v>
      </c>
      <c r="AV165" s="13" t="s">
        <v>86</v>
      </c>
      <c r="AW165" s="13" t="s">
        <v>32</v>
      </c>
      <c r="AX165" s="13" t="s">
        <v>84</v>
      </c>
      <c r="AY165" s="181" t="s">
        <v>125</v>
      </c>
    </row>
    <row r="166" s="2" customFormat="1" ht="16.5" customHeight="1">
      <c r="A166" s="36"/>
      <c r="B166" s="165"/>
      <c r="C166" s="196" t="s">
        <v>222</v>
      </c>
      <c r="D166" s="196" t="s">
        <v>223</v>
      </c>
      <c r="E166" s="197" t="s">
        <v>224</v>
      </c>
      <c r="F166" s="198" t="s">
        <v>225</v>
      </c>
      <c r="G166" s="199" t="s">
        <v>203</v>
      </c>
      <c r="H166" s="200">
        <v>2.6720000000000002</v>
      </c>
      <c r="I166" s="201"/>
      <c r="J166" s="202">
        <f>ROUND(I166*H166,2)</f>
        <v>0</v>
      </c>
      <c r="K166" s="198" t="s">
        <v>131</v>
      </c>
      <c r="L166" s="203"/>
      <c r="M166" s="204" t="s">
        <v>1</v>
      </c>
      <c r="N166" s="205" t="s">
        <v>41</v>
      </c>
      <c r="O166" s="75"/>
      <c r="P166" s="175">
        <f>O166*H166</f>
        <v>0</v>
      </c>
      <c r="Q166" s="175">
        <v>1</v>
      </c>
      <c r="R166" s="175">
        <f>Q166*H166</f>
        <v>2.6720000000000002</v>
      </c>
      <c r="S166" s="175">
        <v>0</v>
      </c>
      <c r="T166" s="17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162</v>
      </c>
      <c r="AT166" s="177" t="s">
        <v>223</v>
      </c>
      <c r="AU166" s="177" t="s">
        <v>86</v>
      </c>
      <c r="AY166" s="17" t="s">
        <v>125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84</v>
      </c>
      <c r="BK166" s="178">
        <f>ROUND(I166*H166,2)</f>
        <v>0</v>
      </c>
      <c r="BL166" s="17" t="s">
        <v>132</v>
      </c>
      <c r="BM166" s="177" t="s">
        <v>226</v>
      </c>
    </row>
    <row r="167" s="13" customFormat="1">
      <c r="A167" s="13"/>
      <c r="B167" s="179"/>
      <c r="C167" s="13"/>
      <c r="D167" s="180" t="s">
        <v>150</v>
      </c>
      <c r="E167" s="13"/>
      <c r="F167" s="182" t="s">
        <v>227</v>
      </c>
      <c r="G167" s="13"/>
      <c r="H167" s="183">
        <v>2.6720000000000002</v>
      </c>
      <c r="I167" s="184"/>
      <c r="J167" s="13"/>
      <c r="K167" s="13"/>
      <c r="L167" s="179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1" t="s">
        <v>150</v>
      </c>
      <c r="AU167" s="181" t="s">
        <v>86</v>
      </c>
      <c r="AV167" s="13" t="s">
        <v>86</v>
      </c>
      <c r="AW167" s="13" t="s">
        <v>3</v>
      </c>
      <c r="AX167" s="13" t="s">
        <v>84</v>
      </c>
      <c r="AY167" s="181" t="s">
        <v>125</v>
      </c>
    </row>
    <row r="168" s="2" customFormat="1" ht="24.15" customHeight="1">
      <c r="A168" s="36"/>
      <c r="B168" s="165"/>
      <c r="C168" s="166" t="s">
        <v>7</v>
      </c>
      <c r="D168" s="166" t="s">
        <v>127</v>
      </c>
      <c r="E168" s="167" t="s">
        <v>228</v>
      </c>
      <c r="F168" s="168" t="s">
        <v>229</v>
      </c>
      <c r="G168" s="169" t="s">
        <v>159</v>
      </c>
      <c r="H168" s="170">
        <v>46.5</v>
      </c>
      <c r="I168" s="171"/>
      <c r="J168" s="172">
        <f>ROUND(I168*H168,2)</f>
        <v>0</v>
      </c>
      <c r="K168" s="168" t="s">
        <v>131</v>
      </c>
      <c r="L168" s="37"/>
      <c r="M168" s="173" t="s">
        <v>1</v>
      </c>
      <c r="N168" s="174" t="s">
        <v>41</v>
      </c>
      <c r="O168" s="75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132</v>
      </c>
      <c r="AT168" s="177" t="s">
        <v>127</v>
      </c>
      <c r="AU168" s="177" t="s">
        <v>86</v>
      </c>
      <c r="AY168" s="17" t="s">
        <v>125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84</v>
      </c>
      <c r="BK168" s="178">
        <f>ROUND(I168*H168,2)</f>
        <v>0</v>
      </c>
      <c r="BL168" s="17" t="s">
        <v>132</v>
      </c>
      <c r="BM168" s="177" t="s">
        <v>230</v>
      </c>
    </row>
    <row r="169" s="2" customFormat="1" ht="24.15" customHeight="1">
      <c r="A169" s="36"/>
      <c r="B169" s="165"/>
      <c r="C169" s="166" t="s">
        <v>231</v>
      </c>
      <c r="D169" s="166" t="s">
        <v>127</v>
      </c>
      <c r="E169" s="167" t="s">
        <v>232</v>
      </c>
      <c r="F169" s="168" t="s">
        <v>233</v>
      </c>
      <c r="G169" s="169" t="s">
        <v>159</v>
      </c>
      <c r="H169" s="170">
        <v>9.5999999999999996</v>
      </c>
      <c r="I169" s="171"/>
      <c r="J169" s="172">
        <f>ROUND(I169*H169,2)</f>
        <v>0</v>
      </c>
      <c r="K169" s="168" t="s">
        <v>131</v>
      </c>
      <c r="L169" s="37"/>
      <c r="M169" s="173" t="s">
        <v>1</v>
      </c>
      <c r="N169" s="174" t="s">
        <v>41</v>
      </c>
      <c r="O169" s="75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7" t="s">
        <v>132</v>
      </c>
      <c r="AT169" s="177" t="s">
        <v>127</v>
      </c>
      <c r="AU169" s="177" t="s">
        <v>86</v>
      </c>
      <c r="AY169" s="17" t="s">
        <v>125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7" t="s">
        <v>84</v>
      </c>
      <c r="BK169" s="178">
        <f>ROUND(I169*H169,2)</f>
        <v>0</v>
      </c>
      <c r="BL169" s="17" t="s">
        <v>132</v>
      </c>
      <c r="BM169" s="177" t="s">
        <v>234</v>
      </c>
    </row>
    <row r="170" s="13" customFormat="1">
      <c r="A170" s="13"/>
      <c r="B170" s="179"/>
      <c r="C170" s="13"/>
      <c r="D170" s="180" t="s">
        <v>150</v>
      </c>
      <c r="E170" s="181" t="s">
        <v>1</v>
      </c>
      <c r="F170" s="182" t="s">
        <v>235</v>
      </c>
      <c r="G170" s="13"/>
      <c r="H170" s="183">
        <v>9.5999999999999996</v>
      </c>
      <c r="I170" s="184"/>
      <c r="J170" s="13"/>
      <c r="K170" s="13"/>
      <c r="L170" s="179"/>
      <c r="M170" s="185"/>
      <c r="N170" s="186"/>
      <c r="O170" s="186"/>
      <c r="P170" s="186"/>
      <c r="Q170" s="186"/>
      <c r="R170" s="186"/>
      <c r="S170" s="186"/>
      <c r="T170" s="18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1" t="s">
        <v>150</v>
      </c>
      <c r="AU170" s="181" t="s">
        <v>86</v>
      </c>
      <c r="AV170" s="13" t="s">
        <v>86</v>
      </c>
      <c r="AW170" s="13" t="s">
        <v>32</v>
      </c>
      <c r="AX170" s="13" t="s">
        <v>84</v>
      </c>
      <c r="AY170" s="181" t="s">
        <v>125</v>
      </c>
    </row>
    <row r="171" s="2" customFormat="1" ht="16.5" customHeight="1">
      <c r="A171" s="36"/>
      <c r="B171" s="165"/>
      <c r="C171" s="196" t="s">
        <v>236</v>
      </c>
      <c r="D171" s="196" t="s">
        <v>223</v>
      </c>
      <c r="E171" s="197" t="s">
        <v>237</v>
      </c>
      <c r="F171" s="198" t="s">
        <v>238</v>
      </c>
      <c r="G171" s="199" t="s">
        <v>239</v>
      </c>
      <c r="H171" s="200">
        <v>0.192</v>
      </c>
      <c r="I171" s="201"/>
      <c r="J171" s="202">
        <f>ROUND(I171*H171,2)</f>
        <v>0</v>
      </c>
      <c r="K171" s="198" t="s">
        <v>131</v>
      </c>
      <c r="L171" s="203"/>
      <c r="M171" s="204" t="s">
        <v>1</v>
      </c>
      <c r="N171" s="205" t="s">
        <v>41</v>
      </c>
      <c r="O171" s="75"/>
      <c r="P171" s="175">
        <f>O171*H171</f>
        <v>0</v>
      </c>
      <c r="Q171" s="175">
        <v>0.001</v>
      </c>
      <c r="R171" s="175">
        <f>Q171*H171</f>
        <v>0.00019200000000000001</v>
      </c>
      <c r="S171" s="175">
        <v>0</v>
      </c>
      <c r="T171" s="17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7" t="s">
        <v>162</v>
      </c>
      <c r="AT171" s="177" t="s">
        <v>223</v>
      </c>
      <c r="AU171" s="177" t="s">
        <v>86</v>
      </c>
      <c r="AY171" s="17" t="s">
        <v>125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7" t="s">
        <v>84</v>
      </c>
      <c r="BK171" s="178">
        <f>ROUND(I171*H171,2)</f>
        <v>0</v>
      </c>
      <c r="BL171" s="17" t="s">
        <v>132</v>
      </c>
      <c r="BM171" s="177" t="s">
        <v>240</v>
      </c>
    </row>
    <row r="172" s="13" customFormat="1">
      <c r="A172" s="13"/>
      <c r="B172" s="179"/>
      <c r="C172" s="13"/>
      <c r="D172" s="180" t="s">
        <v>150</v>
      </c>
      <c r="E172" s="13"/>
      <c r="F172" s="182" t="s">
        <v>241</v>
      </c>
      <c r="G172" s="13"/>
      <c r="H172" s="183">
        <v>0.192</v>
      </c>
      <c r="I172" s="184"/>
      <c r="J172" s="13"/>
      <c r="K172" s="13"/>
      <c r="L172" s="179"/>
      <c r="M172" s="185"/>
      <c r="N172" s="186"/>
      <c r="O172" s="186"/>
      <c r="P172" s="186"/>
      <c r="Q172" s="186"/>
      <c r="R172" s="186"/>
      <c r="S172" s="186"/>
      <c r="T172" s="18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1" t="s">
        <v>150</v>
      </c>
      <c r="AU172" s="181" t="s">
        <v>86</v>
      </c>
      <c r="AV172" s="13" t="s">
        <v>86</v>
      </c>
      <c r="AW172" s="13" t="s">
        <v>3</v>
      </c>
      <c r="AX172" s="13" t="s">
        <v>84</v>
      </c>
      <c r="AY172" s="181" t="s">
        <v>125</v>
      </c>
    </row>
    <row r="173" s="2" customFormat="1" ht="24.15" customHeight="1">
      <c r="A173" s="36"/>
      <c r="B173" s="165"/>
      <c r="C173" s="166" t="s">
        <v>242</v>
      </c>
      <c r="D173" s="166" t="s">
        <v>127</v>
      </c>
      <c r="E173" s="167" t="s">
        <v>243</v>
      </c>
      <c r="F173" s="168" t="s">
        <v>244</v>
      </c>
      <c r="G173" s="169" t="s">
        <v>159</v>
      </c>
      <c r="H173" s="170">
        <v>46.5</v>
      </c>
      <c r="I173" s="171"/>
      <c r="J173" s="172">
        <f>ROUND(I173*H173,2)</f>
        <v>0</v>
      </c>
      <c r="K173" s="168" t="s">
        <v>131</v>
      </c>
      <c r="L173" s="37"/>
      <c r="M173" s="173" t="s">
        <v>1</v>
      </c>
      <c r="N173" s="174" t="s">
        <v>41</v>
      </c>
      <c r="O173" s="75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7" t="s">
        <v>132</v>
      </c>
      <c r="AT173" s="177" t="s">
        <v>127</v>
      </c>
      <c r="AU173" s="177" t="s">
        <v>86</v>
      </c>
      <c r="AY173" s="17" t="s">
        <v>125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7" t="s">
        <v>84</v>
      </c>
      <c r="BK173" s="178">
        <f>ROUND(I173*H173,2)</f>
        <v>0</v>
      </c>
      <c r="BL173" s="17" t="s">
        <v>132</v>
      </c>
      <c r="BM173" s="177" t="s">
        <v>245</v>
      </c>
    </row>
    <row r="174" s="13" customFormat="1">
      <c r="A174" s="13"/>
      <c r="B174" s="179"/>
      <c r="C174" s="13"/>
      <c r="D174" s="180" t="s">
        <v>150</v>
      </c>
      <c r="E174" s="181" t="s">
        <v>1</v>
      </c>
      <c r="F174" s="182" t="s">
        <v>161</v>
      </c>
      <c r="G174" s="13"/>
      <c r="H174" s="183">
        <v>46.5</v>
      </c>
      <c r="I174" s="184"/>
      <c r="J174" s="13"/>
      <c r="K174" s="13"/>
      <c r="L174" s="179"/>
      <c r="M174" s="185"/>
      <c r="N174" s="186"/>
      <c r="O174" s="186"/>
      <c r="P174" s="186"/>
      <c r="Q174" s="186"/>
      <c r="R174" s="186"/>
      <c r="S174" s="186"/>
      <c r="T174" s="18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1" t="s">
        <v>150</v>
      </c>
      <c r="AU174" s="181" t="s">
        <v>86</v>
      </c>
      <c r="AV174" s="13" t="s">
        <v>86</v>
      </c>
      <c r="AW174" s="13" t="s">
        <v>32</v>
      </c>
      <c r="AX174" s="13" t="s">
        <v>84</v>
      </c>
      <c r="AY174" s="181" t="s">
        <v>125</v>
      </c>
    </row>
    <row r="175" s="12" customFormat="1" ht="22.8" customHeight="1">
      <c r="A175" s="12"/>
      <c r="B175" s="152"/>
      <c r="C175" s="12"/>
      <c r="D175" s="153" t="s">
        <v>75</v>
      </c>
      <c r="E175" s="163" t="s">
        <v>138</v>
      </c>
      <c r="F175" s="163" t="s">
        <v>246</v>
      </c>
      <c r="G175" s="12"/>
      <c r="H175" s="12"/>
      <c r="I175" s="155"/>
      <c r="J175" s="164">
        <f>BK175</f>
        <v>0</v>
      </c>
      <c r="K175" s="12"/>
      <c r="L175" s="152"/>
      <c r="M175" s="157"/>
      <c r="N175" s="158"/>
      <c r="O175" s="158"/>
      <c r="P175" s="159">
        <f>SUM(P176:P177)</f>
        <v>0</v>
      </c>
      <c r="Q175" s="158"/>
      <c r="R175" s="159">
        <f>SUM(R176:R177)</f>
        <v>0</v>
      </c>
      <c r="S175" s="158"/>
      <c r="T175" s="16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3" t="s">
        <v>76</v>
      </c>
      <c r="AT175" s="161" t="s">
        <v>75</v>
      </c>
      <c r="AU175" s="161" t="s">
        <v>84</v>
      </c>
      <c r="AY175" s="153" t="s">
        <v>125</v>
      </c>
      <c r="BK175" s="162">
        <f>SUM(BK176:BK177)</f>
        <v>0</v>
      </c>
    </row>
    <row r="176" s="2" customFormat="1" ht="24.15" customHeight="1">
      <c r="A176" s="36"/>
      <c r="B176" s="165"/>
      <c r="C176" s="166" t="s">
        <v>247</v>
      </c>
      <c r="D176" s="166" t="s">
        <v>127</v>
      </c>
      <c r="E176" s="167" t="s">
        <v>248</v>
      </c>
      <c r="F176" s="168" t="s">
        <v>249</v>
      </c>
      <c r="G176" s="169" t="s">
        <v>250</v>
      </c>
      <c r="H176" s="170">
        <v>1</v>
      </c>
      <c r="I176" s="171"/>
      <c r="J176" s="172">
        <f>ROUND(I176*H176,2)</f>
        <v>0</v>
      </c>
      <c r="K176" s="168" t="s">
        <v>1</v>
      </c>
      <c r="L176" s="37"/>
      <c r="M176" s="173" t="s">
        <v>1</v>
      </c>
      <c r="N176" s="174" t="s">
        <v>41</v>
      </c>
      <c r="O176" s="75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7" t="s">
        <v>132</v>
      </c>
      <c r="AT176" s="177" t="s">
        <v>127</v>
      </c>
      <c r="AU176" s="177" t="s">
        <v>86</v>
      </c>
      <c r="AY176" s="17" t="s">
        <v>125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7" t="s">
        <v>84</v>
      </c>
      <c r="BK176" s="178">
        <f>ROUND(I176*H176,2)</f>
        <v>0</v>
      </c>
      <c r="BL176" s="17" t="s">
        <v>132</v>
      </c>
      <c r="BM176" s="177" t="s">
        <v>251</v>
      </c>
    </row>
    <row r="177" s="2" customFormat="1" ht="16.5" customHeight="1">
      <c r="A177" s="36"/>
      <c r="B177" s="165"/>
      <c r="C177" s="196" t="s">
        <v>252</v>
      </c>
      <c r="D177" s="196" t="s">
        <v>223</v>
      </c>
      <c r="E177" s="197" t="s">
        <v>253</v>
      </c>
      <c r="F177" s="198" t="s">
        <v>254</v>
      </c>
      <c r="G177" s="199" t="s">
        <v>250</v>
      </c>
      <c r="H177" s="200">
        <v>1</v>
      </c>
      <c r="I177" s="201"/>
      <c r="J177" s="202">
        <f>ROUND(I177*H177,2)</f>
        <v>0</v>
      </c>
      <c r="K177" s="198" t="s">
        <v>1</v>
      </c>
      <c r="L177" s="203"/>
      <c r="M177" s="204" t="s">
        <v>1</v>
      </c>
      <c r="N177" s="205" t="s">
        <v>41</v>
      </c>
      <c r="O177" s="75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162</v>
      </c>
      <c r="AT177" s="177" t="s">
        <v>223</v>
      </c>
      <c r="AU177" s="177" t="s">
        <v>86</v>
      </c>
      <c r="AY177" s="17" t="s">
        <v>125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84</v>
      </c>
      <c r="BK177" s="178">
        <f>ROUND(I177*H177,2)</f>
        <v>0</v>
      </c>
      <c r="BL177" s="17" t="s">
        <v>132</v>
      </c>
      <c r="BM177" s="177" t="s">
        <v>255</v>
      </c>
    </row>
    <row r="178" s="12" customFormat="1" ht="22.8" customHeight="1">
      <c r="A178" s="12"/>
      <c r="B178" s="152"/>
      <c r="C178" s="12"/>
      <c r="D178" s="153" t="s">
        <v>75</v>
      </c>
      <c r="E178" s="163" t="s">
        <v>132</v>
      </c>
      <c r="F178" s="163" t="s">
        <v>256</v>
      </c>
      <c r="G178" s="12"/>
      <c r="H178" s="12"/>
      <c r="I178" s="155"/>
      <c r="J178" s="164">
        <f>BK178</f>
        <v>0</v>
      </c>
      <c r="K178" s="12"/>
      <c r="L178" s="152"/>
      <c r="M178" s="157"/>
      <c r="N178" s="158"/>
      <c r="O178" s="158"/>
      <c r="P178" s="159">
        <f>SUM(P179:P180)</f>
        <v>0</v>
      </c>
      <c r="Q178" s="158"/>
      <c r="R178" s="159">
        <f>SUM(R179:R180)</f>
        <v>0</v>
      </c>
      <c r="S178" s="158"/>
      <c r="T178" s="160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3" t="s">
        <v>84</v>
      </c>
      <c r="AT178" s="161" t="s">
        <v>75</v>
      </c>
      <c r="AU178" s="161" t="s">
        <v>84</v>
      </c>
      <c r="AY178" s="153" t="s">
        <v>125</v>
      </c>
      <c r="BK178" s="162">
        <f>SUM(BK179:BK180)</f>
        <v>0</v>
      </c>
    </row>
    <row r="179" s="2" customFormat="1" ht="16.5" customHeight="1">
      <c r="A179" s="36"/>
      <c r="B179" s="165"/>
      <c r="C179" s="166" t="s">
        <v>257</v>
      </c>
      <c r="D179" s="166" t="s">
        <v>127</v>
      </c>
      <c r="E179" s="167" t="s">
        <v>258</v>
      </c>
      <c r="F179" s="168" t="s">
        <v>259</v>
      </c>
      <c r="G179" s="169" t="s">
        <v>165</v>
      </c>
      <c r="H179" s="170">
        <v>0.40000000000000002</v>
      </c>
      <c r="I179" s="171"/>
      <c r="J179" s="172">
        <f>ROUND(I179*H179,2)</f>
        <v>0</v>
      </c>
      <c r="K179" s="168" t="s">
        <v>131</v>
      </c>
      <c r="L179" s="37"/>
      <c r="M179" s="173" t="s">
        <v>1</v>
      </c>
      <c r="N179" s="174" t="s">
        <v>41</v>
      </c>
      <c r="O179" s="75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7" t="s">
        <v>132</v>
      </c>
      <c r="AT179" s="177" t="s">
        <v>127</v>
      </c>
      <c r="AU179" s="177" t="s">
        <v>86</v>
      </c>
      <c r="AY179" s="17" t="s">
        <v>125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7" t="s">
        <v>84</v>
      </c>
      <c r="BK179" s="178">
        <f>ROUND(I179*H179,2)</f>
        <v>0</v>
      </c>
      <c r="BL179" s="17" t="s">
        <v>132</v>
      </c>
      <c r="BM179" s="177" t="s">
        <v>260</v>
      </c>
    </row>
    <row r="180" s="13" customFormat="1">
      <c r="A180" s="13"/>
      <c r="B180" s="179"/>
      <c r="C180" s="13"/>
      <c r="D180" s="180" t="s">
        <v>150</v>
      </c>
      <c r="E180" s="181" t="s">
        <v>1</v>
      </c>
      <c r="F180" s="182" t="s">
        <v>261</v>
      </c>
      <c r="G180" s="13"/>
      <c r="H180" s="183">
        <v>0.40000000000000002</v>
      </c>
      <c r="I180" s="184"/>
      <c r="J180" s="13"/>
      <c r="K180" s="13"/>
      <c r="L180" s="179"/>
      <c r="M180" s="185"/>
      <c r="N180" s="186"/>
      <c r="O180" s="186"/>
      <c r="P180" s="186"/>
      <c r="Q180" s="186"/>
      <c r="R180" s="186"/>
      <c r="S180" s="186"/>
      <c r="T180" s="18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1" t="s">
        <v>150</v>
      </c>
      <c r="AU180" s="181" t="s">
        <v>86</v>
      </c>
      <c r="AV180" s="13" t="s">
        <v>86</v>
      </c>
      <c r="AW180" s="13" t="s">
        <v>32</v>
      </c>
      <c r="AX180" s="13" t="s">
        <v>84</v>
      </c>
      <c r="AY180" s="181" t="s">
        <v>125</v>
      </c>
    </row>
    <row r="181" s="12" customFormat="1" ht="25.92" customHeight="1">
      <c r="A181" s="12"/>
      <c r="B181" s="152"/>
      <c r="C181" s="12"/>
      <c r="D181" s="153" t="s">
        <v>75</v>
      </c>
      <c r="E181" s="154" t="s">
        <v>262</v>
      </c>
      <c r="F181" s="154" t="s">
        <v>263</v>
      </c>
      <c r="G181" s="12"/>
      <c r="H181" s="12"/>
      <c r="I181" s="155"/>
      <c r="J181" s="156">
        <f>BK181</f>
        <v>0</v>
      </c>
      <c r="K181" s="12"/>
      <c r="L181" s="152"/>
      <c r="M181" s="157"/>
      <c r="N181" s="158"/>
      <c r="O181" s="158"/>
      <c r="P181" s="159">
        <f>P182+P185</f>
        <v>0</v>
      </c>
      <c r="Q181" s="158"/>
      <c r="R181" s="159">
        <f>R182+R185</f>
        <v>0.033000000000000002</v>
      </c>
      <c r="S181" s="158"/>
      <c r="T181" s="160">
        <f>T182+T185</f>
        <v>0.0087726800000000014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3" t="s">
        <v>86</v>
      </c>
      <c r="AT181" s="161" t="s">
        <v>75</v>
      </c>
      <c r="AU181" s="161" t="s">
        <v>76</v>
      </c>
      <c r="AY181" s="153" t="s">
        <v>125</v>
      </c>
      <c r="BK181" s="162">
        <f>BK182+BK185</f>
        <v>0</v>
      </c>
    </row>
    <row r="182" s="12" customFormat="1" ht="22.8" customHeight="1">
      <c r="A182" s="12"/>
      <c r="B182" s="152"/>
      <c r="C182" s="12"/>
      <c r="D182" s="153" t="s">
        <v>75</v>
      </c>
      <c r="E182" s="163" t="s">
        <v>264</v>
      </c>
      <c r="F182" s="163" t="s">
        <v>265</v>
      </c>
      <c r="G182" s="12"/>
      <c r="H182" s="12"/>
      <c r="I182" s="155"/>
      <c r="J182" s="164">
        <f>BK182</f>
        <v>0</v>
      </c>
      <c r="K182" s="12"/>
      <c r="L182" s="152"/>
      <c r="M182" s="157"/>
      <c r="N182" s="158"/>
      <c r="O182" s="158"/>
      <c r="P182" s="159">
        <f>SUM(P183:P184)</f>
        <v>0</v>
      </c>
      <c r="Q182" s="158"/>
      <c r="R182" s="159">
        <f>SUM(R183:R184)</f>
        <v>0</v>
      </c>
      <c r="S182" s="158"/>
      <c r="T182" s="160">
        <f>SUM(T183:T184)</f>
        <v>0.0087726800000000014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3" t="s">
        <v>86</v>
      </c>
      <c r="AT182" s="161" t="s">
        <v>75</v>
      </c>
      <c r="AU182" s="161" t="s">
        <v>84</v>
      </c>
      <c r="AY182" s="153" t="s">
        <v>125</v>
      </c>
      <c r="BK182" s="162">
        <f>SUM(BK183:BK184)</f>
        <v>0</v>
      </c>
    </row>
    <row r="183" s="2" customFormat="1" ht="24.15" customHeight="1">
      <c r="A183" s="36"/>
      <c r="B183" s="165"/>
      <c r="C183" s="166" t="s">
        <v>266</v>
      </c>
      <c r="D183" s="166" t="s">
        <v>127</v>
      </c>
      <c r="E183" s="167" t="s">
        <v>267</v>
      </c>
      <c r="F183" s="168" t="s">
        <v>268</v>
      </c>
      <c r="G183" s="169" t="s">
        <v>159</v>
      </c>
      <c r="H183" s="170">
        <v>4.5220000000000002</v>
      </c>
      <c r="I183" s="171"/>
      <c r="J183" s="172">
        <f>ROUND(I183*H183,2)</f>
        <v>0</v>
      </c>
      <c r="K183" s="168" t="s">
        <v>131</v>
      </c>
      <c r="L183" s="37"/>
      <c r="M183" s="173" t="s">
        <v>1</v>
      </c>
      <c r="N183" s="174" t="s">
        <v>41</v>
      </c>
      <c r="O183" s="75"/>
      <c r="P183" s="175">
        <f>O183*H183</f>
        <v>0</v>
      </c>
      <c r="Q183" s="175">
        <v>0</v>
      </c>
      <c r="R183" s="175">
        <f>Q183*H183</f>
        <v>0</v>
      </c>
      <c r="S183" s="175">
        <v>0.0019400000000000001</v>
      </c>
      <c r="T183" s="176">
        <f>S183*H183</f>
        <v>0.0087726800000000014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7" t="s">
        <v>200</v>
      </c>
      <c r="AT183" s="177" t="s">
        <v>127</v>
      </c>
      <c r="AU183" s="177" t="s">
        <v>86</v>
      </c>
      <c r="AY183" s="17" t="s">
        <v>125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7" t="s">
        <v>84</v>
      </c>
      <c r="BK183" s="178">
        <f>ROUND(I183*H183,2)</f>
        <v>0</v>
      </c>
      <c r="BL183" s="17" t="s">
        <v>200</v>
      </c>
      <c r="BM183" s="177" t="s">
        <v>269</v>
      </c>
    </row>
    <row r="184" s="13" customFormat="1">
      <c r="A184" s="13"/>
      <c r="B184" s="179"/>
      <c r="C184" s="13"/>
      <c r="D184" s="180" t="s">
        <v>150</v>
      </c>
      <c r="E184" s="181" t="s">
        <v>1</v>
      </c>
      <c r="F184" s="182" t="s">
        <v>270</v>
      </c>
      <c r="G184" s="13"/>
      <c r="H184" s="183">
        <v>4.5220000000000002</v>
      </c>
      <c r="I184" s="184"/>
      <c r="J184" s="13"/>
      <c r="K184" s="13"/>
      <c r="L184" s="179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1" t="s">
        <v>150</v>
      </c>
      <c r="AU184" s="181" t="s">
        <v>86</v>
      </c>
      <c r="AV184" s="13" t="s">
        <v>86</v>
      </c>
      <c r="AW184" s="13" t="s">
        <v>32</v>
      </c>
      <c r="AX184" s="13" t="s">
        <v>84</v>
      </c>
      <c r="AY184" s="181" t="s">
        <v>125</v>
      </c>
    </row>
    <row r="185" s="12" customFormat="1" ht="22.8" customHeight="1">
      <c r="A185" s="12"/>
      <c r="B185" s="152"/>
      <c r="C185" s="12"/>
      <c r="D185" s="153" t="s">
        <v>75</v>
      </c>
      <c r="E185" s="163" t="s">
        <v>271</v>
      </c>
      <c r="F185" s="163" t="s">
        <v>272</v>
      </c>
      <c r="G185" s="12"/>
      <c r="H185" s="12"/>
      <c r="I185" s="155"/>
      <c r="J185" s="164">
        <f>BK185</f>
        <v>0</v>
      </c>
      <c r="K185" s="12"/>
      <c r="L185" s="152"/>
      <c r="M185" s="157"/>
      <c r="N185" s="158"/>
      <c r="O185" s="158"/>
      <c r="P185" s="159">
        <f>SUM(P186:P189)</f>
        <v>0</v>
      </c>
      <c r="Q185" s="158"/>
      <c r="R185" s="159">
        <f>SUM(R186:R189)</f>
        <v>0.033000000000000002</v>
      </c>
      <c r="S185" s="158"/>
      <c r="T185" s="160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3" t="s">
        <v>86</v>
      </c>
      <c r="AT185" s="161" t="s">
        <v>75</v>
      </c>
      <c r="AU185" s="161" t="s">
        <v>84</v>
      </c>
      <c r="AY185" s="153" t="s">
        <v>125</v>
      </c>
      <c r="BK185" s="162">
        <f>SUM(BK186:BK189)</f>
        <v>0</v>
      </c>
    </row>
    <row r="186" s="2" customFormat="1" ht="24.15" customHeight="1">
      <c r="A186" s="36"/>
      <c r="B186" s="165"/>
      <c r="C186" s="166" t="s">
        <v>273</v>
      </c>
      <c r="D186" s="166" t="s">
        <v>127</v>
      </c>
      <c r="E186" s="167" t="s">
        <v>274</v>
      </c>
      <c r="F186" s="168" t="s">
        <v>275</v>
      </c>
      <c r="G186" s="169" t="s">
        <v>159</v>
      </c>
      <c r="H186" s="170">
        <v>1.758</v>
      </c>
      <c r="I186" s="171"/>
      <c r="J186" s="172">
        <f>ROUND(I186*H186,2)</f>
        <v>0</v>
      </c>
      <c r="K186" s="168" t="s">
        <v>131</v>
      </c>
      <c r="L186" s="37"/>
      <c r="M186" s="173" t="s">
        <v>1</v>
      </c>
      <c r="N186" s="174" t="s">
        <v>41</v>
      </c>
      <c r="O186" s="75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7" t="s">
        <v>200</v>
      </c>
      <c r="AT186" s="177" t="s">
        <v>127</v>
      </c>
      <c r="AU186" s="177" t="s">
        <v>86</v>
      </c>
      <c r="AY186" s="17" t="s">
        <v>125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7" t="s">
        <v>84</v>
      </c>
      <c r="BK186" s="178">
        <f>ROUND(I186*H186,2)</f>
        <v>0</v>
      </c>
      <c r="BL186" s="17" t="s">
        <v>200</v>
      </c>
      <c r="BM186" s="177" t="s">
        <v>276</v>
      </c>
    </row>
    <row r="187" s="13" customFormat="1">
      <c r="A187" s="13"/>
      <c r="B187" s="179"/>
      <c r="C187" s="13"/>
      <c r="D187" s="180" t="s">
        <v>150</v>
      </c>
      <c r="E187" s="181" t="s">
        <v>1</v>
      </c>
      <c r="F187" s="182" t="s">
        <v>277</v>
      </c>
      <c r="G187" s="13"/>
      <c r="H187" s="183">
        <v>1.758</v>
      </c>
      <c r="I187" s="184"/>
      <c r="J187" s="13"/>
      <c r="K187" s="13"/>
      <c r="L187" s="179"/>
      <c r="M187" s="185"/>
      <c r="N187" s="186"/>
      <c r="O187" s="186"/>
      <c r="P187" s="186"/>
      <c r="Q187" s="186"/>
      <c r="R187" s="186"/>
      <c r="S187" s="186"/>
      <c r="T187" s="18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1" t="s">
        <v>150</v>
      </c>
      <c r="AU187" s="181" t="s">
        <v>86</v>
      </c>
      <c r="AV187" s="13" t="s">
        <v>86</v>
      </c>
      <c r="AW187" s="13" t="s">
        <v>32</v>
      </c>
      <c r="AX187" s="13" t="s">
        <v>84</v>
      </c>
      <c r="AY187" s="181" t="s">
        <v>125</v>
      </c>
    </row>
    <row r="188" s="2" customFormat="1" ht="16.5" customHeight="1">
      <c r="A188" s="36"/>
      <c r="B188" s="165"/>
      <c r="C188" s="196" t="s">
        <v>278</v>
      </c>
      <c r="D188" s="196" t="s">
        <v>223</v>
      </c>
      <c r="E188" s="197" t="s">
        <v>279</v>
      </c>
      <c r="F188" s="198" t="s">
        <v>280</v>
      </c>
      <c r="G188" s="199" t="s">
        <v>203</v>
      </c>
      <c r="H188" s="200">
        <v>0.033000000000000002</v>
      </c>
      <c r="I188" s="201"/>
      <c r="J188" s="202">
        <f>ROUND(I188*H188,2)</f>
        <v>0</v>
      </c>
      <c r="K188" s="198" t="s">
        <v>131</v>
      </c>
      <c r="L188" s="203"/>
      <c r="M188" s="204" t="s">
        <v>1</v>
      </c>
      <c r="N188" s="205" t="s">
        <v>41</v>
      </c>
      <c r="O188" s="75"/>
      <c r="P188" s="175">
        <f>O188*H188</f>
        <v>0</v>
      </c>
      <c r="Q188" s="175">
        <v>1</v>
      </c>
      <c r="R188" s="175">
        <f>Q188*H188</f>
        <v>0.033000000000000002</v>
      </c>
      <c r="S188" s="175">
        <v>0</v>
      </c>
      <c r="T188" s="17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7" t="s">
        <v>281</v>
      </c>
      <c r="AT188" s="177" t="s">
        <v>223</v>
      </c>
      <c r="AU188" s="177" t="s">
        <v>86</v>
      </c>
      <c r="AY188" s="17" t="s">
        <v>125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7" t="s">
        <v>84</v>
      </c>
      <c r="BK188" s="178">
        <f>ROUND(I188*H188,2)</f>
        <v>0</v>
      </c>
      <c r="BL188" s="17" t="s">
        <v>200</v>
      </c>
      <c r="BM188" s="177" t="s">
        <v>282</v>
      </c>
    </row>
    <row r="189" s="13" customFormat="1">
      <c r="A189" s="13"/>
      <c r="B189" s="179"/>
      <c r="C189" s="13"/>
      <c r="D189" s="180" t="s">
        <v>150</v>
      </c>
      <c r="E189" s="13"/>
      <c r="F189" s="182" t="s">
        <v>283</v>
      </c>
      <c r="G189" s="13"/>
      <c r="H189" s="183">
        <v>0.033000000000000002</v>
      </c>
      <c r="I189" s="184"/>
      <c r="J189" s="13"/>
      <c r="K189" s="13"/>
      <c r="L189" s="179"/>
      <c r="M189" s="185"/>
      <c r="N189" s="186"/>
      <c r="O189" s="186"/>
      <c r="P189" s="186"/>
      <c r="Q189" s="186"/>
      <c r="R189" s="186"/>
      <c r="S189" s="186"/>
      <c r="T189" s="18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1" t="s">
        <v>150</v>
      </c>
      <c r="AU189" s="181" t="s">
        <v>86</v>
      </c>
      <c r="AV189" s="13" t="s">
        <v>86</v>
      </c>
      <c r="AW189" s="13" t="s">
        <v>3</v>
      </c>
      <c r="AX189" s="13" t="s">
        <v>84</v>
      </c>
      <c r="AY189" s="181" t="s">
        <v>125</v>
      </c>
    </row>
    <row r="190" s="12" customFormat="1" ht="25.92" customHeight="1">
      <c r="A190" s="12"/>
      <c r="B190" s="152"/>
      <c r="C190" s="12"/>
      <c r="D190" s="153" t="s">
        <v>75</v>
      </c>
      <c r="E190" s="154" t="s">
        <v>223</v>
      </c>
      <c r="F190" s="154" t="s">
        <v>284</v>
      </c>
      <c r="G190" s="12"/>
      <c r="H190" s="12"/>
      <c r="I190" s="155"/>
      <c r="J190" s="156">
        <f>BK190</f>
        <v>0</v>
      </c>
      <c r="K190" s="12"/>
      <c r="L190" s="152"/>
      <c r="M190" s="157"/>
      <c r="N190" s="158"/>
      <c r="O190" s="158"/>
      <c r="P190" s="159">
        <f>P191+P223</f>
        <v>0</v>
      </c>
      <c r="Q190" s="158"/>
      <c r="R190" s="159">
        <f>R191+R223</f>
        <v>0.41455999999999998</v>
      </c>
      <c r="S190" s="158"/>
      <c r="T190" s="160">
        <f>T191+T223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3" t="s">
        <v>138</v>
      </c>
      <c r="AT190" s="161" t="s">
        <v>75</v>
      </c>
      <c r="AU190" s="161" t="s">
        <v>76</v>
      </c>
      <c r="AY190" s="153" t="s">
        <v>125</v>
      </c>
      <c r="BK190" s="162">
        <f>BK191+BK223</f>
        <v>0</v>
      </c>
    </row>
    <row r="191" s="12" customFormat="1" ht="22.8" customHeight="1">
      <c r="A191" s="12"/>
      <c r="B191" s="152"/>
      <c r="C191" s="12"/>
      <c r="D191" s="153" t="s">
        <v>75</v>
      </c>
      <c r="E191" s="163" t="s">
        <v>285</v>
      </c>
      <c r="F191" s="163" t="s">
        <v>286</v>
      </c>
      <c r="G191" s="12"/>
      <c r="H191" s="12"/>
      <c r="I191" s="155"/>
      <c r="J191" s="164">
        <f>BK191</f>
        <v>0</v>
      </c>
      <c r="K191" s="12"/>
      <c r="L191" s="152"/>
      <c r="M191" s="157"/>
      <c r="N191" s="158"/>
      <c r="O191" s="158"/>
      <c r="P191" s="159">
        <f>SUM(P192:P222)</f>
        <v>0</v>
      </c>
      <c r="Q191" s="158"/>
      <c r="R191" s="159">
        <f>SUM(R192:R222)</f>
        <v>0.41383999999999999</v>
      </c>
      <c r="S191" s="158"/>
      <c r="T191" s="160">
        <f>SUM(T192:T222)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3" t="s">
        <v>138</v>
      </c>
      <c r="AT191" s="161" t="s">
        <v>75</v>
      </c>
      <c r="AU191" s="161" t="s">
        <v>84</v>
      </c>
      <c r="AY191" s="153" t="s">
        <v>125</v>
      </c>
      <c r="BK191" s="162">
        <f>SUM(BK192:BK222)</f>
        <v>0</v>
      </c>
    </row>
    <row r="192" s="2" customFormat="1" ht="24.15" customHeight="1">
      <c r="A192" s="36"/>
      <c r="B192" s="165"/>
      <c r="C192" s="166" t="s">
        <v>287</v>
      </c>
      <c r="D192" s="166" t="s">
        <v>127</v>
      </c>
      <c r="E192" s="167" t="s">
        <v>288</v>
      </c>
      <c r="F192" s="168" t="s">
        <v>289</v>
      </c>
      <c r="G192" s="169" t="s">
        <v>250</v>
      </c>
      <c r="H192" s="170">
        <v>12</v>
      </c>
      <c r="I192" s="171"/>
      <c r="J192" s="172">
        <f>ROUND(I192*H192,2)</f>
        <v>0</v>
      </c>
      <c r="K192" s="168" t="s">
        <v>131</v>
      </c>
      <c r="L192" s="37"/>
      <c r="M192" s="173" t="s">
        <v>1</v>
      </c>
      <c r="N192" s="174" t="s">
        <v>41</v>
      </c>
      <c r="O192" s="75"/>
      <c r="P192" s="175">
        <f>O192*H192</f>
        <v>0</v>
      </c>
      <c r="Q192" s="175">
        <v>0.00014999999999999999</v>
      </c>
      <c r="R192" s="175">
        <f>Q192*H192</f>
        <v>0.0018</v>
      </c>
      <c r="S192" s="175">
        <v>0</v>
      </c>
      <c r="T192" s="176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77" t="s">
        <v>290</v>
      </c>
      <c r="AT192" s="177" t="s">
        <v>127</v>
      </c>
      <c r="AU192" s="177" t="s">
        <v>86</v>
      </c>
      <c r="AY192" s="17" t="s">
        <v>125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7" t="s">
        <v>84</v>
      </c>
      <c r="BK192" s="178">
        <f>ROUND(I192*H192,2)</f>
        <v>0</v>
      </c>
      <c r="BL192" s="17" t="s">
        <v>290</v>
      </c>
      <c r="BM192" s="177" t="s">
        <v>291</v>
      </c>
    </row>
    <row r="193" s="2" customFormat="1" ht="21.75" customHeight="1">
      <c r="A193" s="36"/>
      <c r="B193" s="165"/>
      <c r="C193" s="166" t="s">
        <v>281</v>
      </c>
      <c r="D193" s="166" t="s">
        <v>127</v>
      </c>
      <c r="E193" s="167" t="s">
        <v>292</v>
      </c>
      <c r="F193" s="168" t="s">
        <v>293</v>
      </c>
      <c r="G193" s="169" t="s">
        <v>141</v>
      </c>
      <c r="H193" s="170">
        <v>15</v>
      </c>
      <c r="I193" s="171"/>
      <c r="J193" s="172">
        <f>ROUND(I193*H193,2)</f>
        <v>0</v>
      </c>
      <c r="K193" s="168" t="s">
        <v>131</v>
      </c>
      <c r="L193" s="37"/>
      <c r="M193" s="173" t="s">
        <v>1</v>
      </c>
      <c r="N193" s="174" t="s">
        <v>41</v>
      </c>
      <c r="O193" s="75"/>
      <c r="P193" s="175">
        <f>O193*H193</f>
        <v>0</v>
      </c>
      <c r="Q193" s="175">
        <v>0.0049100000000000003</v>
      </c>
      <c r="R193" s="175">
        <f>Q193*H193</f>
        <v>0.073650000000000007</v>
      </c>
      <c r="S193" s="175">
        <v>0</v>
      </c>
      <c r="T193" s="17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7" t="s">
        <v>290</v>
      </c>
      <c r="AT193" s="177" t="s">
        <v>127</v>
      </c>
      <c r="AU193" s="177" t="s">
        <v>86</v>
      </c>
      <c r="AY193" s="17" t="s">
        <v>125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7" t="s">
        <v>84</v>
      </c>
      <c r="BK193" s="178">
        <f>ROUND(I193*H193,2)</f>
        <v>0</v>
      </c>
      <c r="BL193" s="17" t="s">
        <v>290</v>
      </c>
      <c r="BM193" s="177" t="s">
        <v>294</v>
      </c>
    </row>
    <row r="194" s="2" customFormat="1" ht="24.15" customHeight="1">
      <c r="A194" s="36"/>
      <c r="B194" s="165"/>
      <c r="C194" s="196" t="s">
        <v>295</v>
      </c>
      <c r="D194" s="196" t="s">
        <v>223</v>
      </c>
      <c r="E194" s="197" t="s">
        <v>296</v>
      </c>
      <c r="F194" s="198" t="s">
        <v>297</v>
      </c>
      <c r="G194" s="199" t="s">
        <v>250</v>
      </c>
      <c r="H194" s="200">
        <v>2</v>
      </c>
      <c r="I194" s="201"/>
      <c r="J194" s="202">
        <f>ROUND(I194*H194,2)</f>
        <v>0</v>
      </c>
      <c r="K194" s="198" t="s">
        <v>131</v>
      </c>
      <c r="L194" s="203"/>
      <c r="M194" s="204" t="s">
        <v>1</v>
      </c>
      <c r="N194" s="205" t="s">
        <v>41</v>
      </c>
      <c r="O194" s="75"/>
      <c r="P194" s="175">
        <f>O194*H194</f>
        <v>0</v>
      </c>
      <c r="Q194" s="175">
        <v>0.00046000000000000001</v>
      </c>
      <c r="R194" s="175">
        <f>Q194*H194</f>
        <v>0.00092000000000000003</v>
      </c>
      <c r="S194" s="175">
        <v>0</v>
      </c>
      <c r="T194" s="17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7" t="s">
        <v>298</v>
      </c>
      <c r="AT194" s="177" t="s">
        <v>223</v>
      </c>
      <c r="AU194" s="177" t="s">
        <v>86</v>
      </c>
      <c r="AY194" s="17" t="s">
        <v>125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7" t="s">
        <v>84</v>
      </c>
      <c r="BK194" s="178">
        <f>ROUND(I194*H194,2)</f>
        <v>0</v>
      </c>
      <c r="BL194" s="17" t="s">
        <v>290</v>
      </c>
      <c r="BM194" s="177" t="s">
        <v>299</v>
      </c>
    </row>
    <row r="195" s="2" customFormat="1" ht="37.8" customHeight="1">
      <c r="A195" s="36"/>
      <c r="B195" s="165"/>
      <c r="C195" s="166" t="s">
        <v>300</v>
      </c>
      <c r="D195" s="166" t="s">
        <v>127</v>
      </c>
      <c r="E195" s="167" t="s">
        <v>301</v>
      </c>
      <c r="F195" s="168" t="s">
        <v>302</v>
      </c>
      <c r="G195" s="169" t="s">
        <v>250</v>
      </c>
      <c r="H195" s="170">
        <v>1</v>
      </c>
      <c r="I195" s="171"/>
      <c r="J195" s="172">
        <f>ROUND(I195*H195,2)</f>
        <v>0</v>
      </c>
      <c r="K195" s="168" t="s">
        <v>131</v>
      </c>
      <c r="L195" s="37"/>
      <c r="M195" s="173" t="s">
        <v>1</v>
      </c>
      <c r="N195" s="174" t="s">
        <v>41</v>
      </c>
      <c r="O195" s="75"/>
      <c r="P195" s="175">
        <f>O195*H195</f>
        <v>0</v>
      </c>
      <c r="Q195" s="175">
        <v>0.00016000000000000001</v>
      </c>
      <c r="R195" s="175">
        <f>Q195*H195</f>
        <v>0.00016000000000000001</v>
      </c>
      <c r="S195" s="175">
        <v>0</v>
      </c>
      <c r="T195" s="17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7" t="s">
        <v>290</v>
      </c>
      <c r="AT195" s="177" t="s">
        <v>127</v>
      </c>
      <c r="AU195" s="177" t="s">
        <v>86</v>
      </c>
      <c r="AY195" s="17" t="s">
        <v>125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7" t="s">
        <v>84</v>
      </c>
      <c r="BK195" s="178">
        <f>ROUND(I195*H195,2)</f>
        <v>0</v>
      </c>
      <c r="BL195" s="17" t="s">
        <v>290</v>
      </c>
      <c r="BM195" s="177" t="s">
        <v>303</v>
      </c>
    </row>
    <row r="196" s="2" customFormat="1" ht="16.5" customHeight="1">
      <c r="A196" s="36"/>
      <c r="B196" s="165"/>
      <c r="C196" s="196" t="s">
        <v>304</v>
      </c>
      <c r="D196" s="196" t="s">
        <v>223</v>
      </c>
      <c r="E196" s="197" t="s">
        <v>305</v>
      </c>
      <c r="F196" s="198" t="s">
        <v>306</v>
      </c>
      <c r="G196" s="199" t="s">
        <v>250</v>
      </c>
      <c r="H196" s="200">
        <v>2</v>
      </c>
      <c r="I196" s="201"/>
      <c r="J196" s="202">
        <f>ROUND(I196*H196,2)</f>
        <v>0</v>
      </c>
      <c r="K196" s="198" t="s">
        <v>1</v>
      </c>
      <c r="L196" s="203"/>
      <c r="M196" s="204" t="s">
        <v>1</v>
      </c>
      <c r="N196" s="205" t="s">
        <v>41</v>
      </c>
      <c r="O196" s="75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7" t="s">
        <v>298</v>
      </c>
      <c r="AT196" s="177" t="s">
        <v>223</v>
      </c>
      <c r="AU196" s="177" t="s">
        <v>86</v>
      </c>
      <c r="AY196" s="17" t="s">
        <v>125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7" t="s">
        <v>84</v>
      </c>
      <c r="BK196" s="178">
        <f>ROUND(I196*H196,2)</f>
        <v>0</v>
      </c>
      <c r="BL196" s="17" t="s">
        <v>290</v>
      </c>
      <c r="BM196" s="177" t="s">
        <v>307</v>
      </c>
    </row>
    <row r="197" s="2" customFormat="1" ht="24.15" customHeight="1">
      <c r="A197" s="36"/>
      <c r="B197" s="165"/>
      <c r="C197" s="166" t="s">
        <v>308</v>
      </c>
      <c r="D197" s="166" t="s">
        <v>127</v>
      </c>
      <c r="E197" s="167" t="s">
        <v>309</v>
      </c>
      <c r="F197" s="168" t="s">
        <v>310</v>
      </c>
      <c r="G197" s="169" t="s">
        <v>141</v>
      </c>
      <c r="H197" s="170">
        <v>20</v>
      </c>
      <c r="I197" s="171"/>
      <c r="J197" s="172">
        <f>ROUND(I197*H197,2)</f>
        <v>0</v>
      </c>
      <c r="K197" s="168" t="s">
        <v>131</v>
      </c>
      <c r="L197" s="37"/>
      <c r="M197" s="173" t="s">
        <v>1</v>
      </c>
      <c r="N197" s="174" t="s">
        <v>41</v>
      </c>
      <c r="O197" s="75"/>
      <c r="P197" s="175">
        <f>O197*H197</f>
        <v>0</v>
      </c>
      <c r="Q197" s="175">
        <v>0.00020000000000000001</v>
      </c>
      <c r="R197" s="175">
        <f>Q197*H197</f>
        <v>0.0040000000000000001</v>
      </c>
      <c r="S197" s="175">
        <v>0</v>
      </c>
      <c r="T197" s="17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77" t="s">
        <v>290</v>
      </c>
      <c r="AT197" s="177" t="s">
        <v>127</v>
      </c>
      <c r="AU197" s="177" t="s">
        <v>86</v>
      </c>
      <c r="AY197" s="17" t="s">
        <v>125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7" t="s">
        <v>84</v>
      </c>
      <c r="BK197" s="178">
        <f>ROUND(I197*H197,2)</f>
        <v>0</v>
      </c>
      <c r="BL197" s="17" t="s">
        <v>290</v>
      </c>
      <c r="BM197" s="177" t="s">
        <v>311</v>
      </c>
    </row>
    <row r="198" s="2" customFormat="1" ht="33" customHeight="1">
      <c r="A198" s="36"/>
      <c r="B198" s="165"/>
      <c r="C198" s="196" t="s">
        <v>312</v>
      </c>
      <c r="D198" s="196" t="s">
        <v>223</v>
      </c>
      <c r="E198" s="197" t="s">
        <v>313</v>
      </c>
      <c r="F198" s="198" t="s">
        <v>314</v>
      </c>
      <c r="G198" s="199" t="s">
        <v>141</v>
      </c>
      <c r="H198" s="200">
        <v>20</v>
      </c>
      <c r="I198" s="201"/>
      <c r="J198" s="202">
        <f>ROUND(I198*H198,2)</f>
        <v>0</v>
      </c>
      <c r="K198" s="198" t="s">
        <v>1</v>
      </c>
      <c r="L198" s="203"/>
      <c r="M198" s="204" t="s">
        <v>1</v>
      </c>
      <c r="N198" s="205" t="s">
        <v>41</v>
      </c>
      <c r="O198" s="75"/>
      <c r="P198" s="175">
        <f>O198*H198</f>
        <v>0</v>
      </c>
      <c r="Q198" s="175">
        <v>0.0022799999999999999</v>
      </c>
      <c r="R198" s="175">
        <f>Q198*H198</f>
        <v>0.045600000000000002</v>
      </c>
      <c r="S198" s="175">
        <v>0</v>
      </c>
      <c r="T198" s="17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7" t="s">
        <v>315</v>
      </c>
      <c r="AT198" s="177" t="s">
        <v>223</v>
      </c>
      <c r="AU198" s="177" t="s">
        <v>86</v>
      </c>
      <c r="AY198" s="17" t="s">
        <v>125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7" t="s">
        <v>84</v>
      </c>
      <c r="BK198" s="178">
        <f>ROUND(I198*H198,2)</f>
        <v>0</v>
      </c>
      <c r="BL198" s="17" t="s">
        <v>315</v>
      </c>
      <c r="BM198" s="177" t="s">
        <v>316</v>
      </c>
    </row>
    <row r="199" s="2" customFormat="1" ht="24.15" customHeight="1">
      <c r="A199" s="36"/>
      <c r="B199" s="165"/>
      <c r="C199" s="166" t="s">
        <v>317</v>
      </c>
      <c r="D199" s="166" t="s">
        <v>127</v>
      </c>
      <c r="E199" s="167" t="s">
        <v>318</v>
      </c>
      <c r="F199" s="168" t="s">
        <v>319</v>
      </c>
      <c r="G199" s="169" t="s">
        <v>141</v>
      </c>
      <c r="H199" s="170">
        <v>15</v>
      </c>
      <c r="I199" s="171"/>
      <c r="J199" s="172">
        <f>ROUND(I199*H199,2)</f>
        <v>0</v>
      </c>
      <c r="K199" s="168" t="s">
        <v>131</v>
      </c>
      <c r="L199" s="37"/>
      <c r="M199" s="173" t="s">
        <v>1</v>
      </c>
      <c r="N199" s="174" t="s">
        <v>41</v>
      </c>
      <c r="O199" s="75"/>
      <c r="P199" s="175">
        <f>O199*H199</f>
        <v>0</v>
      </c>
      <c r="Q199" s="175">
        <v>0.00035</v>
      </c>
      <c r="R199" s="175">
        <f>Q199*H199</f>
        <v>0.0052500000000000003</v>
      </c>
      <c r="S199" s="175">
        <v>0</v>
      </c>
      <c r="T199" s="17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7" t="s">
        <v>290</v>
      </c>
      <c r="AT199" s="177" t="s">
        <v>127</v>
      </c>
      <c r="AU199" s="177" t="s">
        <v>86</v>
      </c>
      <c r="AY199" s="17" t="s">
        <v>125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7" t="s">
        <v>84</v>
      </c>
      <c r="BK199" s="178">
        <f>ROUND(I199*H199,2)</f>
        <v>0</v>
      </c>
      <c r="BL199" s="17" t="s">
        <v>290</v>
      </c>
      <c r="BM199" s="177" t="s">
        <v>320</v>
      </c>
    </row>
    <row r="200" s="13" customFormat="1">
      <c r="A200" s="13"/>
      <c r="B200" s="179"/>
      <c r="C200" s="13"/>
      <c r="D200" s="180" t="s">
        <v>150</v>
      </c>
      <c r="E200" s="181" t="s">
        <v>1</v>
      </c>
      <c r="F200" s="182" t="s">
        <v>321</v>
      </c>
      <c r="G200" s="13"/>
      <c r="H200" s="183">
        <v>15</v>
      </c>
      <c r="I200" s="184"/>
      <c r="J200" s="13"/>
      <c r="K200" s="13"/>
      <c r="L200" s="179"/>
      <c r="M200" s="185"/>
      <c r="N200" s="186"/>
      <c r="O200" s="186"/>
      <c r="P200" s="186"/>
      <c r="Q200" s="186"/>
      <c r="R200" s="186"/>
      <c r="S200" s="186"/>
      <c r="T200" s="18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1" t="s">
        <v>150</v>
      </c>
      <c r="AU200" s="181" t="s">
        <v>86</v>
      </c>
      <c r="AV200" s="13" t="s">
        <v>86</v>
      </c>
      <c r="AW200" s="13" t="s">
        <v>32</v>
      </c>
      <c r="AX200" s="13" t="s">
        <v>84</v>
      </c>
      <c r="AY200" s="181" t="s">
        <v>125</v>
      </c>
    </row>
    <row r="201" s="2" customFormat="1" ht="24.15" customHeight="1">
      <c r="A201" s="36"/>
      <c r="B201" s="165"/>
      <c r="C201" s="196" t="s">
        <v>322</v>
      </c>
      <c r="D201" s="196" t="s">
        <v>223</v>
      </c>
      <c r="E201" s="197" t="s">
        <v>323</v>
      </c>
      <c r="F201" s="198" t="s">
        <v>324</v>
      </c>
      <c r="G201" s="199" t="s">
        <v>141</v>
      </c>
      <c r="H201" s="200">
        <v>15</v>
      </c>
      <c r="I201" s="201"/>
      <c r="J201" s="202">
        <f>ROUND(I201*H201,2)</f>
        <v>0</v>
      </c>
      <c r="K201" s="198" t="s">
        <v>131</v>
      </c>
      <c r="L201" s="203"/>
      <c r="M201" s="204" t="s">
        <v>1</v>
      </c>
      <c r="N201" s="205" t="s">
        <v>41</v>
      </c>
      <c r="O201" s="75"/>
      <c r="P201" s="175">
        <f>O201*H201</f>
        <v>0</v>
      </c>
      <c r="Q201" s="175">
        <v>0.017149999999999999</v>
      </c>
      <c r="R201" s="175">
        <f>Q201*H201</f>
        <v>0.25724999999999998</v>
      </c>
      <c r="S201" s="175">
        <v>0</v>
      </c>
      <c r="T201" s="17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77" t="s">
        <v>315</v>
      </c>
      <c r="AT201" s="177" t="s">
        <v>223</v>
      </c>
      <c r="AU201" s="177" t="s">
        <v>86</v>
      </c>
      <c r="AY201" s="17" t="s">
        <v>125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7" t="s">
        <v>84</v>
      </c>
      <c r="BK201" s="178">
        <f>ROUND(I201*H201,2)</f>
        <v>0</v>
      </c>
      <c r="BL201" s="17" t="s">
        <v>315</v>
      </c>
      <c r="BM201" s="177" t="s">
        <v>325</v>
      </c>
    </row>
    <row r="202" s="2" customFormat="1" ht="24.15" customHeight="1">
      <c r="A202" s="36"/>
      <c r="B202" s="165"/>
      <c r="C202" s="166" t="s">
        <v>326</v>
      </c>
      <c r="D202" s="166" t="s">
        <v>127</v>
      </c>
      <c r="E202" s="167" t="s">
        <v>327</v>
      </c>
      <c r="F202" s="168" t="s">
        <v>328</v>
      </c>
      <c r="G202" s="169" t="s">
        <v>250</v>
      </c>
      <c r="H202" s="170">
        <v>1</v>
      </c>
      <c r="I202" s="171"/>
      <c r="J202" s="172">
        <f>ROUND(I202*H202,2)</f>
        <v>0</v>
      </c>
      <c r="K202" s="168" t="s">
        <v>131</v>
      </c>
      <c r="L202" s="37"/>
      <c r="M202" s="173" t="s">
        <v>1</v>
      </c>
      <c r="N202" s="174" t="s">
        <v>41</v>
      </c>
      <c r="O202" s="75"/>
      <c r="P202" s="175">
        <f>O202*H202</f>
        <v>0</v>
      </c>
      <c r="Q202" s="175">
        <v>0.00013999999999999999</v>
      </c>
      <c r="R202" s="175">
        <f>Q202*H202</f>
        <v>0.00013999999999999999</v>
      </c>
      <c r="S202" s="175">
        <v>0</v>
      </c>
      <c r="T202" s="17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77" t="s">
        <v>290</v>
      </c>
      <c r="AT202" s="177" t="s">
        <v>127</v>
      </c>
      <c r="AU202" s="177" t="s">
        <v>86</v>
      </c>
      <c r="AY202" s="17" t="s">
        <v>125</v>
      </c>
      <c r="BE202" s="178">
        <f>IF(N202="základní",J202,0)</f>
        <v>0</v>
      </c>
      <c r="BF202" s="178">
        <f>IF(N202="snížená",J202,0)</f>
        <v>0</v>
      </c>
      <c r="BG202" s="178">
        <f>IF(N202="zákl. přenesená",J202,0)</f>
        <v>0</v>
      </c>
      <c r="BH202" s="178">
        <f>IF(N202="sníž. přenesená",J202,0)</f>
        <v>0</v>
      </c>
      <c r="BI202" s="178">
        <f>IF(N202="nulová",J202,0)</f>
        <v>0</v>
      </c>
      <c r="BJ202" s="17" t="s">
        <v>84</v>
      </c>
      <c r="BK202" s="178">
        <f>ROUND(I202*H202,2)</f>
        <v>0</v>
      </c>
      <c r="BL202" s="17" t="s">
        <v>290</v>
      </c>
      <c r="BM202" s="177" t="s">
        <v>329</v>
      </c>
    </row>
    <row r="203" s="2" customFormat="1" ht="16.5" customHeight="1">
      <c r="A203" s="36"/>
      <c r="B203" s="165"/>
      <c r="C203" s="196" t="s">
        <v>330</v>
      </c>
      <c r="D203" s="196" t="s">
        <v>223</v>
      </c>
      <c r="E203" s="197" t="s">
        <v>331</v>
      </c>
      <c r="F203" s="198" t="s">
        <v>332</v>
      </c>
      <c r="G203" s="199" t="s">
        <v>250</v>
      </c>
      <c r="H203" s="200">
        <v>1</v>
      </c>
      <c r="I203" s="201"/>
      <c r="J203" s="202">
        <f>ROUND(I203*H203,2)</f>
        <v>0</v>
      </c>
      <c r="K203" s="198" t="s">
        <v>1</v>
      </c>
      <c r="L203" s="203"/>
      <c r="M203" s="204" t="s">
        <v>1</v>
      </c>
      <c r="N203" s="205" t="s">
        <v>41</v>
      </c>
      <c r="O203" s="75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77" t="s">
        <v>298</v>
      </c>
      <c r="AT203" s="177" t="s">
        <v>223</v>
      </c>
      <c r="AU203" s="177" t="s">
        <v>86</v>
      </c>
      <c r="AY203" s="17" t="s">
        <v>125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7" t="s">
        <v>84</v>
      </c>
      <c r="BK203" s="178">
        <f>ROUND(I203*H203,2)</f>
        <v>0</v>
      </c>
      <c r="BL203" s="17" t="s">
        <v>290</v>
      </c>
      <c r="BM203" s="177" t="s">
        <v>333</v>
      </c>
    </row>
    <row r="204" s="2" customFormat="1" ht="24.15" customHeight="1">
      <c r="A204" s="36"/>
      <c r="B204" s="165"/>
      <c r="C204" s="166" t="s">
        <v>334</v>
      </c>
      <c r="D204" s="166" t="s">
        <v>127</v>
      </c>
      <c r="E204" s="167" t="s">
        <v>335</v>
      </c>
      <c r="F204" s="168" t="s">
        <v>336</v>
      </c>
      <c r="G204" s="169" t="s">
        <v>250</v>
      </c>
      <c r="H204" s="170">
        <v>4</v>
      </c>
      <c r="I204" s="171"/>
      <c r="J204" s="172">
        <f>ROUND(I204*H204,2)</f>
        <v>0</v>
      </c>
      <c r="K204" s="168" t="s">
        <v>131</v>
      </c>
      <c r="L204" s="37"/>
      <c r="M204" s="173" t="s">
        <v>1</v>
      </c>
      <c r="N204" s="174" t="s">
        <v>41</v>
      </c>
      <c r="O204" s="75"/>
      <c r="P204" s="175">
        <f>O204*H204</f>
        <v>0</v>
      </c>
      <c r="Q204" s="175">
        <v>0.00013999999999999999</v>
      </c>
      <c r="R204" s="175">
        <f>Q204*H204</f>
        <v>0.00055999999999999995</v>
      </c>
      <c r="S204" s="175">
        <v>0</v>
      </c>
      <c r="T204" s="17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77" t="s">
        <v>290</v>
      </c>
      <c r="AT204" s="177" t="s">
        <v>127</v>
      </c>
      <c r="AU204" s="177" t="s">
        <v>86</v>
      </c>
      <c r="AY204" s="17" t="s">
        <v>125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7" t="s">
        <v>84</v>
      </c>
      <c r="BK204" s="178">
        <f>ROUND(I204*H204,2)</f>
        <v>0</v>
      </c>
      <c r="BL204" s="17" t="s">
        <v>290</v>
      </c>
      <c r="BM204" s="177" t="s">
        <v>337</v>
      </c>
    </row>
    <row r="205" s="2" customFormat="1" ht="24.15" customHeight="1">
      <c r="A205" s="36"/>
      <c r="B205" s="165"/>
      <c r="C205" s="196" t="s">
        <v>338</v>
      </c>
      <c r="D205" s="196" t="s">
        <v>223</v>
      </c>
      <c r="E205" s="197" t="s">
        <v>339</v>
      </c>
      <c r="F205" s="198" t="s">
        <v>340</v>
      </c>
      <c r="G205" s="199" t="s">
        <v>250</v>
      </c>
      <c r="H205" s="200">
        <v>4</v>
      </c>
      <c r="I205" s="201"/>
      <c r="J205" s="202">
        <f>ROUND(I205*H205,2)</f>
        <v>0</v>
      </c>
      <c r="K205" s="198" t="s">
        <v>1</v>
      </c>
      <c r="L205" s="203"/>
      <c r="M205" s="204" t="s">
        <v>1</v>
      </c>
      <c r="N205" s="205" t="s">
        <v>41</v>
      </c>
      <c r="O205" s="75"/>
      <c r="P205" s="175">
        <f>O205*H205</f>
        <v>0</v>
      </c>
      <c r="Q205" s="175">
        <v>0.00122</v>
      </c>
      <c r="R205" s="175">
        <f>Q205*H205</f>
        <v>0.0048799999999999998</v>
      </c>
      <c r="S205" s="175">
        <v>0</v>
      </c>
      <c r="T205" s="17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7" t="s">
        <v>315</v>
      </c>
      <c r="AT205" s="177" t="s">
        <v>223</v>
      </c>
      <c r="AU205" s="177" t="s">
        <v>86</v>
      </c>
      <c r="AY205" s="17" t="s">
        <v>125</v>
      </c>
      <c r="BE205" s="178">
        <f>IF(N205="základní",J205,0)</f>
        <v>0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17" t="s">
        <v>84</v>
      </c>
      <c r="BK205" s="178">
        <f>ROUND(I205*H205,2)</f>
        <v>0</v>
      </c>
      <c r="BL205" s="17" t="s">
        <v>315</v>
      </c>
      <c r="BM205" s="177" t="s">
        <v>341</v>
      </c>
    </row>
    <row r="206" s="2" customFormat="1" ht="24.15" customHeight="1">
      <c r="A206" s="36"/>
      <c r="B206" s="165"/>
      <c r="C206" s="166" t="s">
        <v>342</v>
      </c>
      <c r="D206" s="166" t="s">
        <v>127</v>
      </c>
      <c r="E206" s="167" t="s">
        <v>343</v>
      </c>
      <c r="F206" s="168" t="s">
        <v>344</v>
      </c>
      <c r="G206" s="169" t="s">
        <v>141</v>
      </c>
      <c r="H206" s="170">
        <v>45</v>
      </c>
      <c r="I206" s="171"/>
      <c r="J206" s="172">
        <f>ROUND(I206*H206,2)</f>
        <v>0</v>
      </c>
      <c r="K206" s="168" t="s">
        <v>131</v>
      </c>
      <c r="L206" s="37"/>
      <c r="M206" s="173" t="s">
        <v>1</v>
      </c>
      <c r="N206" s="174" t="s">
        <v>41</v>
      </c>
      <c r="O206" s="75"/>
      <c r="P206" s="175">
        <f>O206*H206</f>
        <v>0</v>
      </c>
      <c r="Q206" s="175">
        <v>1.0000000000000001E-05</v>
      </c>
      <c r="R206" s="175">
        <f>Q206*H206</f>
        <v>0.00045000000000000004</v>
      </c>
      <c r="S206" s="175">
        <v>0</v>
      </c>
      <c r="T206" s="17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77" t="s">
        <v>290</v>
      </c>
      <c r="AT206" s="177" t="s">
        <v>127</v>
      </c>
      <c r="AU206" s="177" t="s">
        <v>86</v>
      </c>
      <c r="AY206" s="17" t="s">
        <v>125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7" t="s">
        <v>84</v>
      </c>
      <c r="BK206" s="178">
        <f>ROUND(I206*H206,2)</f>
        <v>0</v>
      </c>
      <c r="BL206" s="17" t="s">
        <v>290</v>
      </c>
      <c r="BM206" s="177" t="s">
        <v>345</v>
      </c>
    </row>
    <row r="207" s="2" customFormat="1" ht="24.15" customHeight="1">
      <c r="A207" s="36"/>
      <c r="B207" s="165"/>
      <c r="C207" s="166" t="s">
        <v>346</v>
      </c>
      <c r="D207" s="166" t="s">
        <v>127</v>
      </c>
      <c r="E207" s="167" t="s">
        <v>347</v>
      </c>
      <c r="F207" s="168" t="s">
        <v>348</v>
      </c>
      <c r="G207" s="169" t="s">
        <v>159</v>
      </c>
      <c r="H207" s="170">
        <v>1.758</v>
      </c>
      <c r="I207" s="171"/>
      <c r="J207" s="172">
        <f>ROUND(I207*H207,2)</f>
        <v>0</v>
      </c>
      <c r="K207" s="168" t="s">
        <v>131</v>
      </c>
      <c r="L207" s="37"/>
      <c r="M207" s="173" t="s">
        <v>1</v>
      </c>
      <c r="N207" s="174" t="s">
        <v>41</v>
      </c>
      <c r="O207" s="75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7" t="s">
        <v>290</v>
      </c>
      <c r="AT207" s="177" t="s">
        <v>127</v>
      </c>
      <c r="AU207" s="177" t="s">
        <v>86</v>
      </c>
      <c r="AY207" s="17" t="s">
        <v>125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7" t="s">
        <v>84</v>
      </c>
      <c r="BK207" s="178">
        <f>ROUND(I207*H207,2)</f>
        <v>0</v>
      </c>
      <c r="BL207" s="17" t="s">
        <v>290</v>
      </c>
      <c r="BM207" s="177" t="s">
        <v>349</v>
      </c>
    </row>
    <row r="208" s="13" customFormat="1">
      <c r="A208" s="13"/>
      <c r="B208" s="179"/>
      <c r="C208" s="13"/>
      <c r="D208" s="180" t="s">
        <v>150</v>
      </c>
      <c r="E208" s="181" t="s">
        <v>1</v>
      </c>
      <c r="F208" s="182" t="s">
        <v>277</v>
      </c>
      <c r="G208" s="13"/>
      <c r="H208" s="183">
        <v>1.758</v>
      </c>
      <c r="I208" s="184"/>
      <c r="J208" s="13"/>
      <c r="K208" s="13"/>
      <c r="L208" s="179"/>
      <c r="M208" s="185"/>
      <c r="N208" s="186"/>
      <c r="O208" s="186"/>
      <c r="P208" s="186"/>
      <c r="Q208" s="186"/>
      <c r="R208" s="186"/>
      <c r="S208" s="186"/>
      <c r="T208" s="18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1" t="s">
        <v>150</v>
      </c>
      <c r="AU208" s="181" t="s">
        <v>86</v>
      </c>
      <c r="AV208" s="13" t="s">
        <v>86</v>
      </c>
      <c r="AW208" s="13" t="s">
        <v>32</v>
      </c>
      <c r="AX208" s="13" t="s">
        <v>84</v>
      </c>
      <c r="AY208" s="181" t="s">
        <v>125</v>
      </c>
    </row>
    <row r="209" s="2" customFormat="1" ht="16.5" customHeight="1">
      <c r="A209" s="36"/>
      <c r="B209" s="165"/>
      <c r="C209" s="196" t="s">
        <v>350</v>
      </c>
      <c r="D209" s="196" t="s">
        <v>223</v>
      </c>
      <c r="E209" s="197" t="s">
        <v>351</v>
      </c>
      <c r="F209" s="198" t="s">
        <v>352</v>
      </c>
      <c r="G209" s="199" t="s">
        <v>250</v>
      </c>
      <c r="H209" s="200">
        <v>5</v>
      </c>
      <c r="I209" s="201"/>
      <c r="J209" s="202">
        <f>ROUND(I209*H209,2)</f>
        <v>0</v>
      </c>
      <c r="K209" s="198" t="s">
        <v>1</v>
      </c>
      <c r="L209" s="203"/>
      <c r="M209" s="204" t="s">
        <v>1</v>
      </c>
      <c r="N209" s="205" t="s">
        <v>41</v>
      </c>
      <c r="O209" s="75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77" t="s">
        <v>298</v>
      </c>
      <c r="AT209" s="177" t="s">
        <v>223</v>
      </c>
      <c r="AU209" s="177" t="s">
        <v>86</v>
      </c>
      <c r="AY209" s="17" t="s">
        <v>125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7" t="s">
        <v>84</v>
      </c>
      <c r="BK209" s="178">
        <f>ROUND(I209*H209,2)</f>
        <v>0</v>
      </c>
      <c r="BL209" s="17" t="s">
        <v>290</v>
      </c>
      <c r="BM209" s="177" t="s">
        <v>353</v>
      </c>
    </row>
    <row r="210" s="2" customFormat="1" ht="16.5" customHeight="1">
      <c r="A210" s="36"/>
      <c r="B210" s="165"/>
      <c r="C210" s="166" t="s">
        <v>354</v>
      </c>
      <c r="D210" s="166" t="s">
        <v>127</v>
      </c>
      <c r="E210" s="167" t="s">
        <v>355</v>
      </c>
      <c r="F210" s="168" t="s">
        <v>356</v>
      </c>
      <c r="G210" s="169" t="s">
        <v>250</v>
      </c>
      <c r="H210" s="170">
        <v>3</v>
      </c>
      <c r="I210" s="171"/>
      <c r="J210" s="172">
        <f>ROUND(I210*H210,2)</f>
        <v>0</v>
      </c>
      <c r="K210" s="168" t="s">
        <v>131</v>
      </c>
      <c r="L210" s="37"/>
      <c r="M210" s="173" t="s">
        <v>1</v>
      </c>
      <c r="N210" s="174" t="s">
        <v>41</v>
      </c>
      <c r="O210" s="75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7" t="s">
        <v>290</v>
      </c>
      <c r="AT210" s="177" t="s">
        <v>127</v>
      </c>
      <c r="AU210" s="177" t="s">
        <v>86</v>
      </c>
      <c r="AY210" s="17" t="s">
        <v>125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7" t="s">
        <v>84</v>
      </c>
      <c r="BK210" s="178">
        <f>ROUND(I210*H210,2)</f>
        <v>0</v>
      </c>
      <c r="BL210" s="17" t="s">
        <v>290</v>
      </c>
      <c r="BM210" s="177" t="s">
        <v>357</v>
      </c>
    </row>
    <row r="211" s="2" customFormat="1" ht="16.5" customHeight="1">
      <c r="A211" s="36"/>
      <c r="B211" s="165"/>
      <c r="C211" s="196" t="s">
        <v>358</v>
      </c>
      <c r="D211" s="196" t="s">
        <v>223</v>
      </c>
      <c r="E211" s="197" t="s">
        <v>359</v>
      </c>
      <c r="F211" s="198" t="s">
        <v>360</v>
      </c>
      <c r="G211" s="199" t="s">
        <v>250</v>
      </c>
      <c r="H211" s="200">
        <v>3</v>
      </c>
      <c r="I211" s="201"/>
      <c r="J211" s="202">
        <f>ROUND(I211*H211,2)</f>
        <v>0</v>
      </c>
      <c r="K211" s="198" t="s">
        <v>1</v>
      </c>
      <c r="L211" s="203"/>
      <c r="M211" s="204" t="s">
        <v>1</v>
      </c>
      <c r="N211" s="205" t="s">
        <v>41</v>
      </c>
      <c r="O211" s="75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7" t="s">
        <v>298</v>
      </c>
      <c r="AT211" s="177" t="s">
        <v>223</v>
      </c>
      <c r="AU211" s="177" t="s">
        <v>86</v>
      </c>
      <c r="AY211" s="17" t="s">
        <v>125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7" t="s">
        <v>84</v>
      </c>
      <c r="BK211" s="178">
        <f>ROUND(I211*H211,2)</f>
        <v>0</v>
      </c>
      <c r="BL211" s="17" t="s">
        <v>290</v>
      </c>
      <c r="BM211" s="177" t="s">
        <v>361</v>
      </c>
    </row>
    <row r="212" s="2" customFormat="1" ht="16.5" customHeight="1">
      <c r="A212" s="36"/>
      <c r="B212" s="165"/>
      <c r="C212" s="166" t="s">
        <v>362</v>
      </c>
      <c r="D212" s="166" t="s">
        <v>127</v>
      </c>
      <c r="E212" s="167" t="s">
        <v>363</v>
      </c>
      <c r="F212" s="168" t="s">
        <v>364</v>
      </c>
      <c r="G212" s="169" t="s">
        <v>250</v>
      </c>
      <c r="H212" s="170">
        <v>1</v>
      </c>
      <c r="I212" s="171"/>
      <c r="J212" s="172">
        <f>ROUND(I212*H212,2)</f>
        <v>0</v>
      </c>
      <c r="K212" s="168" t="s">
        <v>131</v>
      </c>
      <c r="L212" s="37"/>
      <c r="M212" s="173" t="s">
        <v>1</v>
      </c>
      <c r="N212" s="174" t="s">
        <v>41</v>
      </c>
      <c r="O212" s="75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77" t="s">
        <v>290</v>
      </c>
      <c r="AT212" s="177" t="s">
        <v>127</v>
      </c>
      <c r="AU212" s="177" t="s">
        <v>86</v>
      </c>
      <c r="AY212" s="17" t="s">
        <v>125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7" t="s">
        <v>84</v>
      </c>
      <c r="BK212" s="178">
        <f>ROUND(I212*H212,2)</f>
        <v>0</v>
      </c>
      <c r="BL212" s="17" t="s">
        <v>290</v>
      </c>
      <c r="BM212" s="177" t="s">
        <v>365</v>
      </c>
    </row>
    <row r="213" s="2" customFormat="1" ht="24.15" customHeight="1">
      <c r="A213" s="36"/>
      <c r="B213" s="165"/>
      <c r="C213" s="196" t="s">
        <v>366</v>
      </c>
      <c r="D213" s="196" t="s">
        <v>223</v>
      </c>
      <c r="E213" s="197" t="s">
        <v>367</v>
      </c>
      <c r="F213" s="198" t="s">
        <v>368</v>
      </c>
      <c r="G213" s="199" t="s">
        <v>141</v>
      </c>
      <c r="H213" s="200">
        <v>4</v>
      </c>
      <c r="I213" s="201"/>
      <c r="J213" s="202">
        <f>ROUND(I213*H213,2)</f>
        <v>0</v>
      </c>
      <c r="K213" s="198" t="s">
        <v>131</v>
      </c>
      <c r="L213" s="203"/>
      <c r="M213" s="204" t="s">
        <v>1</v>
      </c>
      <c r="N213" s="205" t="s">
        <v>41</v>
      </c>
      <c r="O213" s="75"/>
      <c r="P213" s="175">
        <f>O213*H213</f>
        <v>0</v>
      </c>
      <c r="Q213" s="175">
        <v>0.0034299999999999999</v>
      </c>
      <c r="R213" s="175">
        <f>Q213*H213</f>
        <v>0.01372</v>
      </c>
      <c r="S213" s="175">
        <v>0</v>
      </c>
      <c r="T213" s="17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77" t="s">
        <v>298</v>
      </c>
      <c r="AT213" s="177" t="s">
        <v>223</v>
      </c>
      <c r="AU213" s="177" t="s">
        <v>86</v>
      </c>
      <c r="AY213" s="17" t="s">
        <v>125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7" t="s">
        <v>84</v>
      </c>
      <c r="BK213" s="178">
        <f>ROUND(I213*H213,2)</f>
        <v>0</v>
      </c>
      <c r="BL213" s="17" t="s">
        <v>290</v>
      </c>
      <c r="BM213" s="177" t="s">
        <v>369</v>
      </c>
    </row>
    <row r="214" s="2" customFormat="1">
      <c r="A214" s="36"/>
      <c r="B214" s="37"/>
      <c r="C214" s="36"/>
      <c r="D214" s="180" t="s">
        <v>370</v>
      </c>
      <c r="E214" s="36"/>
      <c r="F214" s="206" t="s">
        <v>371</v>
      </c>
      <c r="G214" s="36"/>
      <c r="H214" s="36"/>
      <c r="I214" s="207"/>
      <c r="J214" s="36"/>
      <c r="K214" s="36"/>
      <c r="L214" s="37"/>
      <c r="M214" s="208"/>
      <c r="N214" s="209"/>
      <c r="O214" s="75"/>
      <c r="P214" s="75"/>
      <c r="Q214" s="75"/>
      <c r="R214" s="75"/>
      <c r="S214" s="75"/>
      <c r="T214" s="7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7" t="s">
        <v>370</v>
      </c>
      <c r="AU214" s="17" t="s">
        <v>86</v>
      </c>
    </row>
    <row r="215" s="2" customFormat="1" ht="16.5" customHeight="1">
      <c r="A215" s="36"/>
      <c r="B215" s="165"/>
      <c r="C215" s="196" t="s">
        <v>372</v>
      </c>
      <c r="D215" s="196" t="s">
        <v>223</v>
      </c>
      <c r="E215" s="197" t="s">
        <v>373</v>
      </c>
      <c r="F215" s="198" t="s">
        <v>374</v>
      </c>
      <c r="G215" s="199" t="s">
        <v>250</v>
      </c>
      <c r="H215" s="200">
        <v>1</v>
      </c>
      <c r="I215" s="201"/>
      <c r="J215" s="202">
        <f>ROUND(I215*H215,2)</f>
        <v>0</v>
      </c>
      <c r="K215" s="198" t="s">
        <v>131</v>
      </c>
      <c r="L215" s="203"/>
      <c r="M215" s="204" t="s">
        <v>1</v>
      </c>
      <c r="N215" s="205" t="s">
        <v>41</v>
      </c>
      <c r="O215" s="75"/>
      <c r="P215" s="175">
        <f>O215*H215</f>
        <v>0</v>
      </c>
      <c r="Q215" s="175">
        <v>0.00010000000000000001</v>
      </c>
      <c r="R215" s="175">
        <f>Q215*H215</f>
        <v>0.00010000000000000001</v>
      </c>
      <c r="S215" s="175">
        <v>0</v>
      </c>
      <c r="T215" s="17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77" t="s">
        <v>298</v>
      </c>
      <c r="AT215" s="177" t="s">
        <v>223</v>
      </c>
      <c r="AU215" s="177" t="s">
        <v>86</v>
      </c>
      <c r="AY215" s="17" t="s">
        <v>125</v>
      </c>
      <c r="BE215" s="178">
        <f>IF(N215="základní",J215,0)</f>
        <v>0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17" t="s">
        <v>84</v>
      </c>
      <c r="BK215" s="178">
        <f>ROUND(I215*H215,2)</f>
        <v>0</v>
      </c>
      <c r="BL215" s="17" t="s">
        <v>290</v>
      </c>
      <c r="BM215" s="177" t="s">
        <v>375</v>
      </c>
    </row>
    <row r="216" s="2" customFormat="1" ht="16.5" customHeight="1">
      <c r="A216" s="36"/>
      <c r="B216" s="165"/>
      <c r="C216" s="166" t="s">
        <v>376</v>
      </c>
      <c r="D216" s="166" t="s">
        <v>127</v>
      </c>
      <c r="E216" s="167" t="s">
        <v>377</v>
      </c>
      <c r="F216" s="168" t="s">
        <v>378</v>
      </c>
      <c r="G216" s="169" t="s">
        <v>379</v>
      </c>
      <c r="H216" s="170">
        <v>1</v>
      </c>
      <c r="I216" s="171"/>
      <c r="J216" s="172">
        <f>ROUND(I216*H216,2)</f>
        <v>0</v>
      </c>
      <c r="K216" s="168" t="s">
        <v>1</v>
      </c>
      <c r="L216" s="37"/>
      <c r="M216" s="173" t="s">
        <v>1</v>
      </c>
      <c r="N216" s="174" t="s">
        <v>41</v>
      </c>
      <c r="O216" s="75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77" t="s">
        <v>290</v>
      </c>
      <c r="AT216" s="177" t="s">
        <v>127</v>
      </c>
      <c r="AU216" s="177" t="s">
        <v>86</v>
      </c>
      <c r="AY216" s="17" t="s">
        <v>125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7" t="s">
        <v>84</v>
      </c>
      <c r="BK216" s="178">
        <f>ROUND(I216*H216,2)</f>
        <v>0</v>
      </c>
      <c r="BL216" s="17" t="s">
        <v>290</v>
      </c>
      <c r="BM216" s="177" t="s">
        <v>380</v>
      </c>
    </row>
    <row r="217" s="2" customFormat="1" ht="16.5" customHeight="1">
      <c r="A217" s="36"/>
      <c r="B217" s="165"/>
      <c r="C217" s="166" t="s">
        <v>381</v>
      </c>
      <c r="D217" s="166" t="s">
        <v>127</v>
      </c>
      <c r="E217" s="167" t="s">
        <v>382</v>
      </c>
      <c r="F217" s="168" t="s">
        <v>383</v>
      </c>
      <c r="G217" s="169" t="s">
        <v>141</v>
      </c>
      <c r="H217" s="170">
        <v>20</v>
      </c>
      <c r="I217" s="171"/>
      <c r="J217" s="172">
        <f>ROUND(I217*H217,2)</f>
        <v>0</v>
      </c>
      <c r="K217" s="168" t="s">
        <v>131</v>
      </c>
      <c r="L217" s="37"/>
      <c r="M217" s="173" t="s">
        <v>1</v>
      </c>
      <c r="N217" s="174" t="s">
        <v>41</v>
      </c>
      <c r="O217" s="75"/>
      <c r="P217" s="175">
        <f>O217*H217</f>
        <v>0</v>
      </c>
      <c r="Q217" s="175">
        <v>0</v>
      </c>
      <c r="R217" s="175">
        <f>Q217*H217</f>
        <v>0</v>
      </c>
      <c r="S217" s="175">
        <v>0</v>
      </c>
      <c r="T217" s="17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77" t="s">
        <v>290</v>
      </c>
      <c r="AT217" s="177" t="s">
        <v>127</v>
      </c>
      <c r="AU217" s="177" t="s">
        <v>86</v>
      </c>
      <c r="AY217" s="17" t="s">
        <v>125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7" t="s">
        <v>84</v>
      </c>
      <c r="BK217" s="178">
        <f>ROUND(I217*H217,2)</f>
        <v>0</v>
      </c>
      <c r="BL217" s="17" t="s">
        <v>290</v>
      </c>
      <c r="BM217" s="177" t="s">
        <v>384</v>
      </c>
    </row>
    <row r="218" s="2" customFormat="1" ht="16.5" customHeight="1">
      <c r="A218" s="36"/>
      <c r="B218" s="165"/>
      <c r="C218" s="166" t="s">
        <v>385</v>
      </c>
      <c r="D218" s="166" t="s">
        <v>127</v>
      </c>
      <c r="E218" s="167" t="s">
        <v>386</v>
      </c>
      <c r="F218" s="168" t="s">
        <v>387</v>
      </c>
      <c r="G218" s="169" t="s">
        <v>141</v>
      </c>
      <c r="H218" s="170">
        <v>20</v>
      </c>
      <c r="I218" s="171"/>
      <c r="J218" s="172">
        <f>ROUND(I218*H218,2)</f>
        <v>0</v>
      </c>
      <c r="K218" s="168" t="s">
        <v>1</v>
      </c>
      <c r="L218" s="37"/>
      <c r="M218" s="173" t="s">
        <v>1</v>
      </c>
      <c r="N218" s="174" t="s">
        <v>41</v>
      </c>
      <c r="O218" s="75"/>
      <c r="P218" s="175">
        <f>O218*H218</f>
        <v>0</v>
      </c>
      <c r="Q218" s="175">
        <v>0</v>
      </c>
      <c r="R218" s="175">
        <f>Q218*H218</f>
        <v>0</v>
      </c>
      <c r="S218" s="175">
        <v>0</v>
      </c>
      <c r="T218" s="17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77" t="s">
        <v>290</v>
      </c>
      <c r="AT218" s="177" t="s">
        <v>127</v>
      </c>
      <c r="AU218" s="177" t="s">
        <v>86</v>
      </c>
      <c r="AY218" s="17" t="s">
        <v>125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7" t="s">
        <v>84</v>
      </c>
      <c r="BK218" s="178">
        <f>ROUND(I218*H218,2)</f>
        <v>0</v>
      </c>
      <c r="BL218" s="17" t="s">
        <v>290</v>
      </c>
      <c r="BM218" s="177" t="s">
        <v>388</v>
      </c>
    </row>
    <row r="219" s="2" customFormat="1" ht="16.5" customHeight="1">
      <c r="A219" s="36"/>
      <c r="B219" s="165"/>
      <c r="C219" s="166" t="s">
        <v>389</v>
      </c>
      <c r="D219" s="166" t="s">
        <v>127</v>
      </c>
      <c r="E219" s="167" t="s">
        <v>390</v>
      </c>
      <c r="F219" s="168" t="s">
        <v>391</v>
      </c>
      <c r="G219" s="169" t="s">
        <v>250</v>
      </c>
      <c r="H219" s="170">
        <v>8</v>
      </c>
      <c r="I219" s="171"/>
      <c r="J219" s="172">
        <f>ROUND(I219*H219,2)</f>
        <v>0</v>
      </c>
      <c r="K219" s="168" t="s">
        <v>1</v>
      </c>
      <c r="L219" s="37"/>
      <c r="M219" s="173" t="s">
        <v>1</v>
      </c>
      <c r="N219" s="174" t="s">
        <v>41</v>
      </c>
      <c r="O219" s="75"/>
      <c r="P219" s="175">
        <f>O219*H219</f>
        <v>0</v>
      </c>
      <c r="Q219" s="175">
        <v>0</v>
      </c>
      <c r="R219" s="175">
        <f>Q219*H219</f>
        <v>0</v>
      </c>
      <c r="S219" s="175">
        <v>0</v>
      </c>
      <c r="T219" s="17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7" t="s">
        <v>290</v>
      </c>
      <c r="AT219" s="177" t="s">
        <v>127</v>
      </c>
      <c r="AU219" s="177" t="s">
        <v>86</v>
      </c>
      <c r="AY219" s="17" t="s">
        <v>125</v>
      </c>
      <c r="BE219" s="178">
        <f>IF(N219="základní",J219,0)</f>
        <v>0</v>
      </c>
      <c r="BF219" s="178">
        <f>IF(N219="snížená",J219,0)</f>
        <v>0</v>
      </c>
      <c r="BG219" s="178">
        <f>IF(N219="zákl. přenesená",J219,0)</f>
        <v>0</v>
      </c>
      <c r="BH219" s="178">
        <f>IF(N219="sníž. přenesená",J219,0)</f>
        <v>0</v>
      </c>
      <c r="BI219" s="178">
        <f>IF(N219="nulová",J219,0)</f>
        <v>0</v>
      </c>
      <c r="BJ219" s="17" t="s">
        <v>84</v>
      </c>
      <c r="BK219" s="178">
        <f>ROUND(I219*H219,2)</f>
        <v>0</v>
      </c>
      <c r="BL219" s="17" t="s">
        <v>290</v>
      </c>
      <c r="BM219" s="177" t="s">
        <v>392</v>
      </c>
    </row>
    <row r="220" s="2" customFormat="1" ht="24.15" customHeight="1">
      <c r="A220" s="36"/>
      <c r="B220" s="165"/>
      <c r="C220" s="166" t="s">
        <v>393</v>
      </c>
      <c r="D220" s="166" t="s">
        <v>127</v>
      </c>
      <c r="E220" s="167" t="s">
        <v>394</v>
      </c>
      <c r="F220" s="168" t="s">
        <v>395</v>
      </c>
      <c r="G220" s="169" t="s">
        <v>250</v>
      </c>
      <c r="H220" s="170">
        <v>8</v>
      </c>
      <c r="I220" s="171"/>
      <c r="J220" s="172">
        <f>ROUND(I220*H220,2)</f>
        <v>0</v>
      </c>
      <c r="K220" s="168" t="s">
        <v>1</v>
      </c>
      <c r="L220" s="37"/>
      <c r="M220" s="173" t="s">
        <v>1</v>
      </c>
      <c r="N220" s="174" t="s">
        <v>41</v>
      </c>
      <c r="O220" s="75"/>
      <c r="P220" s="175">
        <f>O220*H220</f>
        <v>0</v>
      </c>
      <c r="Q220" s="175">
        <v>0</v>
      </c>
      <c r="R220" s="175">
        <f>Q220*H220</f>
        <v>0</v>
      </c>
      <c r="S220" s="175">
        <v>0</v>
      </c>
      <c r="T220" s="17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77" t="s">
        <v>290</v>
      </c>
      <c r="AT220" s="177" t="s">
        <v>127</v>
      </c>
      <c r="AU220" s="177" t="s">
        <v>86</v>
      </c>
      <c r="AY220" s="17" t="s">
        <v>125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7" t="s">
        <v>84</v>
      </c>
      <c r="BK220" s="178">
        <f>ROUND(I220*H220,2)</f>
        <v>0</v>
      </c>
      <c r="BL220" s="17" t="s">
        <v>290</v>
      </c>
      <c r="BM220" s="177" t="s">
        <v>396</v>
      </c>
    </row>
    <row r="221" s="2" customFormat="1" ht="16.5" customHeight="1">
      <c r="A221" s="36"/>
      <c r="B221" s="165"/>
      <c r="C221" s="166" t="s">
        <v>397</v>
      </c>
      <c r="D221" s="166" t="s">
        <v>127</v>
      </c>
      <c r="E221" s="167" t="s">
        <v>398</v>
      </c>
      <c r="F221" s="168" t="s">
        <v>399</v>
      </c>
      <c r="G221" s="169" t="s">
        <v>250</v>
      </c>
      <c r="H221" s="170">
        <v>1</v>
      </c>
      <c r="I221" s="171"/>
      <c r="J221" s="172">
        <f>ROUND(I221*H221,2)</f>
        <v>0</v>
      </c>
      <c r="K221" s="168" t="s">
        <v>131</v>
      </c>
      <c r="L221" s="37"/>
      <c r="M221" s="173" t="s">
        <v>1</v>
      </c>
      <c r="N221" s="174" t="s">
        <v>41</v>
      </c>
      <c r="O221" s="75"/>
      <c r="P221" s="175">
        <f>O221*H221</f>
        <v>0</v>
      </c>
      <c r="Q221" s="175">
        <v>0.0053600000000000002</v>
      </c>
      <c r="R221" s="175">
        <f>Q221*H221</f>
        <v>0.0053600000000000002</v>
      </c>
      <c r="S221" s="175">
        <v>0</v>
      </c>
      <c r="T221" s="17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7" t="s">
        <v>290</v>
      </c>
      <c r="AT221" s="177" t="s">
        <v>127</v>
      </c>
      <c r="AU221" s="177" t="s">
        <v>86</v>
      </c>
      <c r="AY221" s="17" t="s">
        <v>125</v>
      </c>
      <c r="BE221" s="178">
        <f>IF(N221="základní",J221,0)</f>
        <v>0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17" t="s">
        <v>84</v>
      </c>
      <c r="BK221" s="178">
        <f>ROUND(I221*H221,2)</f>
        <v>0</v>
      </c>
      <c r="BL221" s="17" t="s">
        <v>290</v>
      </c>
      <c r="BM221" s="177" t="s">
        <v>400</v>
      </c>
    </row>
    <row r="222" s="2" customFormat="1" ht="16.5" customHeight="1">
      <c r="A222" s="36"/>
      <c r="B222" s="165"/>
      <c r="C222" s="196" t="s">
        <v>401</v>
      </c>
      <c r="D222" s="196" t="s">
        <v>223</v>
      </c>
      <c r="E222" s="197" t="s">
        <v>402</v>
      </c>
      <c r="F222" s="198" t="s">
        <v>403</v>
      </c>
      <c r="G222" s="199" t="s">
        <v>250</v>
      </c>
      <c r="H222" s="200">
        <v>1</v>
      </c>
      <c r="I222" s="201"/>
      <c r="J222" s="202">
        <f>ROUND(I222*H222,2)</f>
        <v>0</v>
      </c>
      <c r="K222" s="198" t="s">
        <v>1</v>
      </c>
      <c r="L222" s="203"/>
      <c r="M222" s="204" t="s">
        <v>1</v>
      </c>
      <c r="N222" s="205" t="s">
        <v>41</v>
      </c>
      <c r="O222" s="75"/>
      <c r="P222" s="175">
        <f>O222*H222</f>
        <v>0</v>
      </c>
      <c r="Q222" s="175">
        <v>0</v>
      </c>
      <c r="R222" s="175">
        <f>Q222*H222</f>
        <v>0</v>
      </c>
      <c r="S222" s="175">
        <v>0</v>
      </c>
      <c r="T222" s="17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77" t="s">
        <v>298</v>
      </c>
      <c r="AT222" s="177" t="s">
        <v>223</v>
      </c>
      <c r="AU222" s="177" t="s">
        <v>86</v>
      </c>
      <c r="AY222" s="17" t="s">
        <v>125</v>
      </c>
      <c r="BE222" s="178">
        <f>IF(N222="základní",J222,0)</f>
        <v>0</v>
      </c>
      <c r="BF222" s="178">
        <f>IF(N222="snížená",J222,0)</f>
        <v>0</v>
      </c>
      <c r="BG222" s="178">
        <f>IF(N222="zákl. přenesená",J222,0)</f>
        <v>0</v>
      </c>
      <c r="BH222" s="178">
        <f>IF(N222="sníž. přenesená",J222,0)</f>
        <v>0</v>
      </c>
      <c r="BI222" s="178">
        <f>IF(N222="nulová",J222,0)</f>
        <v>0</v>
      </c>
      <c r="BJ222" s="17" t="s">
        <v>84</v>
      </c>
      <c r="BK222" s="178">
        <f>ROUND(I222*H222,2)</f>
        <v>0</v>
      </c>
      <c r="BL222" s="17" t="s">
        <v>290</v>
      </c>
      <c r="BM222" s="177" t="s">
        <v>404</v>
      </c>
    </row>
    <row r="223" s="12" customFormat="1" ht="22.8" customHeight="1">
      <c r="A223" s="12"/>
      <c r="B223" s="152"/>
      <c r="C223" s="12"/>
      <c r="D223" s="153" t="s">
        <v>75</v>
      </c>
      <c r="E223" s="163" t="s">
        <v>405</v>
      </c>
      <c r="F223" s="163" t="s">
        <v>406</v>
      </c>
      <c r="G223" s="12"/>
      <c r="H223" s="12"/>
      <c r="I223" s="155"/>
      <c r="J223" s="164">
        <f>BK223</f>
        <v>0</v>
      </c>
      <c r="K223" s="12"/>
      <c r="L223" s="152"/>
      <c r="M223" s="157"/>
      <c r="N223" s="158"/>
      <c r="O223" s="158"/>
      <c r="P223" s="159">
        <f>SUM(P224:P229)</f>
        <v>0</v>
      </c>
      <c r="Q223" s="158"/>
      <c r="R223" s="159">
        <f>SUM(R224:R229)</f>
        <v>0.00072000000000000005</v>
      </c>
      <c r="S223" s="158"/>
      <c r="T223" s="160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3" t="s">
        <v>138</v>
      </c>
      <c r="AT223" s="161" t="s">
        <v>75</v>
      </c>
      <c r="AU223" s="161" t="s">
        <v>84</v>
      </c>
      <c r="AY223" s="153" t="s">
        <v>125</v>
      </c>
      <c r="BK223" s="162">
        <f>SUM(BK224:BK229)</f>
        <v>0</v>
      </c>
    </row>
    <row r="224" s="2" customFormat="1" ht="16.5" customHeight="1">
      <c r="A224" s="36"/>
      <c r="B224" s="165"/>
      <c r="C224" s="166" t="s">
        <v>407</v>
      </c>
      <c r="D224" s="166" t="s">
        <v>127</v>
      </c>
      <c r="E224" s="167" t="s">
        <v>408</v>
      </c>
      <c r="F224" s="168" t="s">
        <v>409</v>
      </c>
      <c r="G224" s="169" t="s">
        <v>141</v>
      </c>
      <c r="H224" s="170">
        <v>6</v>
      </c>
      <c r="I224" s="171"/>
      <c r="J224" s="172">
        <f>ROUND(I224*H224,2)</f>
        <v>0</v>
      </c>
      <c r="K224" s="168" t="s">
        <v>131</v>
      </c>
      <c r="L224" s="37"/>
      <c r="M224" s="173" t="s">
        <v>1</v>
      </c>
      <c r="N224" s="174" t="s">
        <v>41</v>
      </c>
      <c r="O224" s="75"/>
      <c r="P224" s="175">
        <f>O224*H224</f>
        <v>0</v>
      </c>
      <c r="Q224" s="175">
        <v>0.00012</v>
      </c>
      <c r="R224" s="175">
        <f>Q224*H224</f>
        <v>0.00072000000000000005</v>
      </c>
      <c r="S224" s="175">
        <v>0</v>
      </c>
      <c r="T224" s="17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77" t="s">
        <v>290</v>
      </c>
      <c r="AT224" s="177" t="s">
        <v>127</v>
      </c>
      <c r="AU224" s="177" t="s">
        <v>86</v>
      </c>
      <c r="AY224" s="17" t="s">
        <v>125</v>
      </c>
      <c r="BE224" s="178">
        <f>IF(N224="základní",J224,0)</f>
        <v>0</v>
      </c>
      <c r="BF224" s="178">
        <f>IF(N224="snížená",J224,0)</f>
        <v>0</v>
      </c>
      <c r="BG224" s="178">
        <f>IF(N224="zákl. přenesená",J224,0)</f>
        <v>0</v>
      </c>
      <c r="BH224" s="178">
        <f>IF(N224="sníž. přenesená",J224,0)</f>
        <v>0</v>
      </c>
      <c r="BI224" s="178">
        <f>IF(N224="nulová",J224,0)</f>
        <v>0</v>
      </c>
      <c r="BJ224" s="17" t="s">
        <v>84</v>
      </c>
      <c r="BK224" s="178">
        <f>ROUND(I224*H224,2)</f>
        <v>0</v>
      </c>
      <c r="BL224" s="17" t="s">
        <v>290</v>
      </c>
      <c r="BM224" s="177" t="s">
        <v>410</v>
      </c>
    </row>
    <row r="225" s="2" customFormat="1" ht="24.15" customHeight="1">
      <c r="A225" s="36"/>
      <c r="B225" s="165"/>
      <c r="C225" s="166" t="s">
        <v>411</v>
      </c>
      <c r="D225" s="166" t="s">
        <v>127</v>
      </c>
      <c r="E225" s="167" t="s">
        <v>412</v>
      </c>
      <c r="F225" s="168" t="s">
        <v>413</v>
      </c>
      <c r="G225" s="169" t="s">
        <v>203</v>
      </c>
      <c r="H225" s="170">
        <v>0.82799999999999996</v>
      </c>
      <c r="I225" s="171"/>
      <c r="J225" s="172">
        <f>ROUND(I225*H225,2)</f>
        <v>0</v>
      </c>
      <c r="K225" s="168" t="s">
        <v>131</v>
      </c>
      <c r="L225" s="37"/>
      <c r="M225" s="173" t="s">
        <v>1</v>
      </c>
      <c r="N225" s="174" t="s">
        <v>41</v>
      </c>
      <c r="O225" s="75"/>
      <c r="P225" s="175">
        <f>O225*H225</f>
        <v>0</v>
      </c>
      <c r="Q225" s="175">
        <v>0</v>
      </c>
      <c r="R225" s="175">
        <f>Q225*H225</f>
        <v>0</v>
      </c>
      <c r="S225" s="175">
        <v>0</v>
      </c>
      <c r="T225" s="17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77" t="s">
        <v>290</v>
      </c>
      <c r="AT225" s="177" t="s">
        <v>127</v>
      </c>
      <c r="AU225" s="177" t="s">
        <v>86</v>
      </c>
      <c r="AY225" s="17" t="s">
        <v>125</v>
      </c>
      <c r="BE225" s="178">
        <f>IF(N225="základní",J225,0)</f>
        <v>0</v>
      </c>
      <c r="BF225" s="178">
        <f>IF(N225="snížená",J225,0)</f>
        <v>0</v>
      </c>
      <c r="BG225" s="178">
        <f>IF(N225="zákl. přenesená",J225,0)</f>
        <v>0</v>
      </c>
      <c r="BH225" s="178">
        <f>IF(N225="sníž. přenesená",J225,0)</f>
        <v>0</v>
      </c>
      <c r="BI225" s="178">
        <f>IF(N225="nulová",J225,0)</f>
        <v>0</v>
      </c>
      <c r="BJ225" s="17" t="s">
        <v>84</v>
      </c>
      <c r="BK225" s="178">
        <f>ROUND(I225*H225,2)</f>
        <v>0</v>
      </c>
      <c r="BL225" s="17" t="s">
        <v>290</v>
      </c>
      <c r="BM225" s="177" t="s">
        <v>414</v>
      </c>
    </row>
    <row r="226" s="13" customFormat="1">
      <c r="A226" s="13"/>
      <c r="B226" s="179"/>
      <c r="C226" s="13"/>
      <c r="D226" s="180" t="s">
        <v>150</v>
      </c>
      <c r="E226" s="181" t="s">
        <v>1</v>
      </c>
      <c r="F226" s="182" t="s">
        <v>415</v>
      </c>
      <c r="G226" s="13"/>
      <c r="H226" s="183">
        <v>0.82799999999999996</v>
      </c>
      <c r="I226" s="184"/>
      <c r="J226" s="13"/>
      <c r="K226" s="13"/>
      <c r="L226" s="179"/>
      <c r="M226" s="185"/>
      <c r="N226" s="186"/>
      <c r="O226" s="186"/>
      <c r="P226" s="186"/>
      <c r="Q226" s="186"/>
      <c r="R226" s="186"/>
      <c r="S226" s="186"/>
      <c r="T226" s="18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1" t="s">
        <v>150</v>
      </c>
      <c r="AU226" s="181" t="s">
        <v>86</v>
      </c>
      <c r="AV226" s="13" t="s">
        <v>86</v>
      </c>
      <c r="AW226" s="13" t="s">
        <v>32</v>
      </c>
      <c r="AX226" s="13" t="s">
        <v>84</v>
      </c>
      <c r="AY226" s="181" t="s">
        <v>125</v>
      </c>
    </row>
    <row r="227" s="2" customFormat="1" ht="24.15" customHeight="1">
      <c r="A227" s="36"/>
      <c r="B227" s="165"/>
      <c r="C227" s="166" t="s">
        <v>416</v>
      </c>
      <c r="D227" s="166" t="s">
        <v>127</v>
      </c>
      <c r="E227" s="167" t="s">
        <v>417</v>
      </c>
      <c r="F227" s="168" t="s">
        <v>418</v>
      </c>
      <c r="G227" s="169" t="s">
        <v>203</v>
      </c>
      <c r="H227" s="170">
        <v>2.484</v>
      </c>
      <c r="I227" s="171"/>
      <c r="J227" s="172">
        <f>ROUND(I227*H227,2)</f>
        <v>0</v>
      </c>
      <c r="K227" s="168" t="s">
        <v>131</v>
      </c>
      <c r="L227" s="37"/>
      <c r="M227" s="173" t="s">
        <v>1</v>
      </c>
      <c r="N227" s="174" t="s">
        <v>41</v>
      </c>
      <c r="O227" s="75"/>
      <c r="P227" s="175">
        <f>O227*H227</f>
        <v>0</v>
      </c>
      <c r="Q227" s="175">
        <v>0</v>
      </c>
      <c r="R227" s="175">
        <f>Q227*H227</f>
        <v>0</v>
      </c>
      <c r="S227" s="175">
        <v>0</v>
      </c>
      <c r="T227" s="17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77" t="s">
        <v>290</v>
      </c>
      <c r="AT227" s="177" t="s">
        <v>127</v>
      </c>
      <c r="AU227" s="177" t="s">
        <v>86</v>
      </c>
      <c r="AY227" s="17" t="s">
        <v>125</v>
      </c>
      <c r="BE227" s="178">
        <f>IF(N227="základní",J227,0)</f>
        <v>0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17" t="s">
        <v>84</v>
      </c>
      <c r="BK227" s="178">
        <f>ROUND(I227*H227,2)</f>
        <v>0</v>
      </c>
      <c r="BL227" s="17" t="s">
        <v>290</v>
      </c>
      <c r="BM227" s="177" t="s">
        <v>419</v>
      </c>
    </row>
    <row r="228" s="13" customFormat="1">
      <c r="A228" s="13"/>
      <c r="B228" s="179"/>
      <c r="C228" s="13"/>
      <c r="D228" s="180" t="s">
        <v>150</v>
      </c>
      <c r="E228" s="181" t="s">
        <v>1</v>
      </c>
      <c r="F228" s="182" t="s">
        <v>415</v>
      </c>
      <c r="G228" s="13"/>
      <c r="H228" s="183">
        <v>0.82799999999999996</v>
      </c>
      <c r="I228" s="184"/>
      <c r="J228" s="13"/>
      <c r="K228" s="13"/>
      <c r="L228" s="179"/>
      <c r="M228" s="185"/>
      <c r="N228" s="186"/>
      <c r="O228" s="186"/>
      <c r="P228" s="186"/>
      <c r="Q228" s="186"/>
      <c r="R228" s="186"/>
      <c r="S228" s="186"/>
      <c r="T228" s="18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1" t="s">
        <v>150</v>
      </c>
      <c r="AU228" s="181" t="s">
        <v>86</v>
      </c>
      <c r="AV228" s="13" t="s">
        <v>86</v>
      </c>
      <c r="AW228" s="13" t="s">
        <v>32</v>
      </c>
      <c r="AX228" s="13" t="s">
        <v>84</v>
      </c>
      <c r="AY228" s="181" t="s">
        <v>125</v>
      </c>
    </row>
    <row r="229" s="13" customFormat="1">
      <c r="A229" s="13"/>
      <c r="B229" s="179"/>
      <c r="C229" s="13"/>
      <c r="D229" s="180" t="s">
        <v>150</v>
      </c>
      <c r="E229" s="13"/>
      <c r="F229" s="182" t="s">
        <v>420</v>
      </c>
      <c r="G229" s="13"/>
      <c r="H229" s="183">
        <v>2.484</v>
      </c>
      <c r="I229" s="184"/>
      <c r="J229" s="13"/>
      <c r="K229" s="13"/>
      <c r="L229" s="179"/>
      <c r="M229" s="185"/>
      <c r="N229" s="186"/>
      <c r="O229" s="186"/>
      <c r="P229" s="186"/>
      <c r="Q229" s="186"/>
      <c r="R229" s="186"/>
      <c r="S229" s="186"/>
      <c r="T229" s="18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1" t="s">
        <v>150</v>
      </c>
      <c r="AU229" s="181" t="s">
        <v>86</v>
      </c>
      <c r="AV229" s="13" t="s">
        <v>86</v>
      </c>
      <c r="AW229" s="13" t="s">
        <v>3</v>
      </c>
      <c r="AX229" s="13" t="s">
        <v>84</v>
      </c>
      <c r="AY229" s="181" t="s">
        <v>125</v>
      </c>
    </row>
    <row r="230" s="12" customFormat="1" ht="25.92" customHeight="1">
      <c r="A230" s="12"/>
      <c r="B230" s="152"/>
      <c r="C230" s="12"/>
      <c r="D230" s="153" t="s">
        <v>75</v>
      </c>
      <c r="E230" s="154" t="s">
        <v>421</v>
      </c>
      <c r="F230" s="154" t="s">
        <v>422</v>
      </c>
      <c r="G230" s="12"/>
      <c r="H230" s="12"/>
      <c r="I230" s="155"/>
      <c r="J230" s="156">
        <f>BK230</f>
        <v>0</v>
      </c>
      <c r="K230" s="12"/>
      <c r="L230" s="152"/>
      <c r="M230" s="157"/>
      <c r="N230" s="158"/>
      <c r="O230" s="158"/>
      <c r="P230" s="159">
        <f>SUM(P231:P237)</f>
        <v>0</v>
      </c>
      <c r="Q230" s="158"/>
      <c r="R230" s="159">
        <f>SUM(R231:R237)</f>
        <v>0</v>
      </c>
      <c r="S230" s="158"/>
      <c r="T230" s="160">
        <f>SUM(T231:T237)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53" t="s">
        <v>132</v>
      </c>
      <c r="AT230" s="161" t="s">
        <v>75</v>
      </c>
      <c r="AU230" s="161" t="s">
        <v>76</v>
      </c>
      <c r="AY230" s="153" t="s">
        <v>125</v>
      </c>
      <c r="BK230" s="162">
        <f>SUM(BK231:BK237)</f>
        <v>0</v>
      </c>
    </row>
    <row r="231" s="2" customFormat="1" ht="16.5" customHeight="1">
      <c r="A231" s="36"/>
      <c r="B231" s="165"/>
      <c r="C231" s="166" t="s">
        <v>423</v>
      </c>
      <c r="D231" s="166" t="s">
        <v>127</v>
      </c>
      <c r="E231" s="167" t="s">
        <v>424</v>
      </c>
      <c r="F231" s="168" t="s">
        <v>425</v>
      </c>
      <c r="G231" s="169" t="s">
        <v>130</v>
      </c>
      <c r="H231" s="170">
        <v>12</v>
      </c>
      <c r="I231" s="171"/>
      <c r="J231" s="172">
        <f>ROUND(I231*H231,2)</f>
        <v>0</v>
      </c>
      <c r="K231" s="168" t="s">
        <v>131</v>
      </c>
      <c r="L231" s="37"/>
      <c r="M231" s="173" t="s">
        <v>1</v>
      </c>
      <c r="N231" s="174" t="s">
        <v>41</v>
      </c>
      <c r="O231" s="75"/>
      <c r="P231" s="175">
        <f>O231*H231</f>
        <v>0</v>
      </c>
      <c r="Q231" s="175">
        <v>0</v>
      </c>
      <c r="R231" s="175">
        <f>Q231*H231</f>
        <v>0</v>
      </c>
      <c r="S231" s="175">
        <v>0</v>
      </c>
      <c r="T231" s="17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7" t="s">
        <v>426</v>
      </c>
      <c r="AT231" s="177" t="s">
        <v>127</v>
      </c>
      <c r="AU231" s="177" t="s">
        <v>84</v>
      </c>
      <c r="AY231" s="17" t="s">
        <v>125</v>
      </c>
      <c r="BE231" s="178">
        <f>IF(N231="základní",J231,0)</f>
        <v>0</v>
      </c>
      <c r="BF231" s="178">
        <f>IF(N231="snížená",J231,0)</f>
        <v>0</v>
      </c>
      <c r="BG231" s="178">
        <f>IF(N231="zákl. přenesená",J231,0)</f>
        <v>0</v>
      </c>
      <c r="BH231" s="178">
        <f>IF(N231="sníž. přenesená",J231,0)</f>
        <v>0</v>
      </c>
      <c r="BI231" s="178">
        <f>IF(N231="nulová",J231,0)</f>
        <v>0</v>
      </c>
      <c r="BJ231" s="17" t="s">
        <v>84</v>
      </c>
      <c r="BK231" s="178">
        <f>ROUND(I231*H231,2)</f>
        <v>0</v>
      </c>
      <c r="BL231" s="17" t="s">
        <v>426</v>
      </c>
      <c r="BM231" s="177" t="s">
        <v>427</v>
      </c>
    </row>
    <row r="232" s="13" customFormat="1">
      <c r="A232" s="13"/>
      <c r="B232" s="179"/>
      <c r="C232" s="13"/>
      <c r="D232" s="180" t="s">
        <v>150</v>
      </c>
      <c r="E232" s="181" t="s">
        <v>1</v>
      </c>
      <c r="F232" s="182" t="s">
        <v>428</v>
      </c>
      <c r="G232" s="13"/>
      <c r="H232" s="183">
        <v>12</v>
      </c>
      <c r="I232" s="184"/>
      <c r="J232" s="13"/>
      <c r="K232" s="13"/>
      <c r="L232" s="179"/>
      <c r="M232" s="185"/>
      <c r="N232" s="186"/>
      <c r="O232" s="186"/>
      <c r="P232" s="186"/>
      <c r="Q232" s="186"/>
      <c r="R232" s="186"/>
      <c r="S232" s="186"/>
      <c r="T232" s="18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1" t="s">
        <v>150</v>
      </c>
      <c r="AU232" s="181" t="s">
        <v>84</v>
      </c>
      <c r="AV232" s="13" t="s">
        <v>86</v>
      </c>
      <c r="AW232" s="13" t="s">
        <v>32</v>
      </c>
      <c r="AX232" s="13" t="s">
        <v>84</v>
      </c>
      <c r="AY232" s="181" t="s">
        <v>125</v>
      </c>
    </row>
    <row r="233" s="2" customFormat="1" ht="21.75" customHeight="1">
      <c r="A233" s="36"/>
      <c r="B233" s="165"/>
      <c r="C233" s="166" t="s">
        <v>429</v>
      </c>
      <c r="D233" s="166" t="s">
        <v>127</v>
      </c>
      <c r="E233" s="167" t="s">
        <v>430</v>
      </c>
      <c r="F233" s="168" t="s">
        <v>431</v>
      </c>
      <c r="G233" s="169" t="s">
        <v>130</v>
      </c>
      <c r="H233" s="170">
        <v>40</v>
      </c>
      <c r="I233" s="171"/>
      <c r="J233" s="172">
        <f>ROUND(I233*H233,2)</f>
        <v>0</v>
      </c>
      <c r="K233" s="168" t="s">
        <v>131</v>
      </c>
      <c r="L233" s="37"/>
      <c r="M233" s="173" t="s">
        <v>1</v>
      </c>
      <c r="N233" s="174" t="s">
        <v>41</v>
      </c>
      <c r="O233" s="75"/>
      <c r="P233" s="175">
        <f>O233*H233</f>
        <v>0</v>
      </c>
      <c r="Q233" s="175">
        <v>0</v>
      </c>
      <c r="R233" s="175">
        <f>Q233*H233</f>
        <v>0</v>
      </c>
      <c r="S233" s="175">
        <v>0</v>
      </c>
      <c r="T233" s="17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77" t="s">
        <v>426</v>
      </c>
      <c r="AT233" s="177" t="s">
        <v>127</v>
      </c>
      <c r="AU233" s="177" t="s">
        <v>84</v>
      </c>
      <c r="AY233" s="17" t="s">
        <v>125</v>
      </c>
      <c r="BE233" s="178">
        <f>IF(N233="základní",J233,0)</f>
        <v>0</v>
      </c>
      <c r="BF233" s="178">
        <f>IF(N233="snížená",J233,0)</f>
        <v>0</v>
      </c>
      <c r="BG233" s="178">
        <f>IF(N233="zákl. přenesená",J233,0)</f>
        <v>0</v>
      </c>
      <c r="BH233" s="178">
        <f>IF(N233="sníž. přenesená",J233,0)</f>
        <v>0</v>
      </c>
      <c r="BI233" s="178">
        <f>IF(N233="nulová",J233,0)</f>
        <v>0</v>
      </c>
      <c r="BJ233" s="17" t="s">
        <v>84</v>
      </c>
      <c r="BK233" s="178">
        <f>ROUND(I233*H233,2)</f>
        <v>0</v>
      </c>
      <c r="BL233" s="17" t="s">
        <v>426</v>
      </c>
      <c r="BM233" s="177" t="s">
        <v>432</v>
      </c>
    </row>
    <row r="234" s="2" customFormat="1" ht="16.5" customHeight="1">
      <c r="A234" s="36"/>
      <c r="B234" s="165"/>
      <c r="C234" s="166" t="s">
        <v>290</v>
      </c>
      <c r="D234" s="166" t="s">
        <v>127</v>
      </c>
      <c r="E234" s="167" t="s">
        <v>433</v>
      </c>
      <c r="F234" s="168" t="s">
        <v>434</v>
      </c>
      <c r="G234" s="169" t="s">
        <v>130</v>
      </c>
      <c r="H234" s="170">
        <v>36</v>
      </c>
      <c r="I234" s="171"/>
      <c r="J234" s="172">
        <f>ROUND(I234*H234,2)</f>
        <v>0</v>
      </c>
      <c r="K234" s="168" t="s">
        <v>131</v>
      </c>
      <c r="L234" s="37"/>
      <c r="M234" s="173" t="s">
        <v>1</v>
      </c>
      <c r="N234" s="174" t="s">
        <v>41</v>
      </c>
      <c r="O234" s="75"/>
      <c r="P234" s="175">
        <f>O234*H234</f>
        <v>0</v>
      </c>
      <c r="Q234" s="175">
        <v>0</v>
      </c>
      <c r="R234" s="175">
        <f>Q234*H234</f>
        <v>0</v>
      </c>
      <c r="S234" s="175">
        <v>0</v>
      </c>
      <c r="T234" s="17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77" t="s">
        <v>426</v>
      </c>
      <c r="AT234" s="177" t="s">
        <v>127</v>
      </c>
      <c r="AU234" s="177" t="s">
        <v>84</v>
      </c>
      <c r="AY234" s="17" t="s">
        <v>125</v>
      </c>
      <c r="BE234" s="178">
        <f>IF(N234="základní",J234,0)</f>
        <v>0</v>
      </c>
      <c r="BF234" s="178">
        <f>IF(N234="snížená",J234,0)</f>
        <v>0</v>
      </c>
      <c r="BG234" s="178">
        <f>IF(N234="zákl. přenesená",J234,0)</f>
        <v>0</v>
      </c>
      <c r="BH234" s="178">
        <f>IF(N234="sníž. přenesená",J234,0)</f>
        <v>0</v>
      </c>
      <c r="BI234" s="178">
        <f>IF(N234="nulová",J234,0)</f>
        <v>0</v>
      </c>
      <c r="BJ234" s="17" t="s">
        <v>84</v>
      </c>
      <c r="BK234" s="178">
        <f>ROUND(I234*H234,2)</f>
        <v>0</v>
      </c>
      <c r="BL234" s="17" t="s">
        <v>426</v>
      </c>
      <c r="BM234" s="177" t="s">
        <v>435</v>
      </c>
    </row>
    <row r="235" s="13" customFormat="1">
      <c r="A235" s="13"/>
      <c r="B235" s="179"/>
      <c r="C235" s="13"/>
      <c r="D235" s="180" t="s">
        <v>150</v>
      </c>
      <c r="E235" s="181" t="s">
        <v>1</v>
      </c>
      <c r="F235" s="182" t="s">
        <v>436</v>
      </c>
      <c r="G235" s="13"/>
      <c r="H235" s="183">
        <v>24</v>
      </c>
      <c r="I235" s="184"/>
      <c r="J235" s="13"/>
      <c r="K235" s="13"/>
      <c r="L235" s="179"/>
      <c r="M235" s="185"/>
      <c r="N235" s="186"/>
      <c r="O235" s="186"/>
      <c r="P235" s="186"/>
      <c r="Q235" s="186"/>
      <c r="R235" s="186"/>
      <c r="S235" s="186"/>
      <c r="T235" s="18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1" t="s">
        <v>150</v>
      </c>
      <c r="AU235" s="181" t="s">
        <v>84</v>
      </c>
      <c r="AV235" s="13" t="s">
        <v>86</v>
      </c>
      <c r="AW235" s="13" t="s">
        <v>32</v>
      </c>
      <c r="AX235" s="13" t="s">
        <v>76</v>
      </c>
      <c r="AY235" s="181" t="s">
        <v>125</v>
      </c>
    </row>
    <row r="236" s="13" customFormat="1">
      <c r="A236" s="13"/>
      <c r="B236" s="179"/>
      <c r="C236" s="13"/>
      <c r="D236" s="180" t="s">
        <v>150</v>
      </c>
      <c r="E236" s="181" t="s">
        <v>1</v>
      </c>
      <c r="F236" s="182" t="s">
        <v>437</v>
      </c>
      <c r="G236" s="13"/>
      <c r="H236" s="183">
        <v>12</v>
      </c>
      <c r="I236" s="184"/>
      <c r="J236" s="13"/>
      <c r="K236" s="13"/>
      <c r="L236" s="179"/>
      <c r="M236" s="185"/>
      <c r="N236" s="186"/>
      <c r="O236" s="186"/>
      <c r="P236" s="186"/>
      <c r="Q236" s="186"/>
      <c r="R236" s="186"/>
      <c r="S236" s="186"/>
      <c r="T236" s="18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1" t="s">
        <v>150</v>
      </c>
      <c r="AU236" s="181" t="s">
        <v>84</v>
      </c>
      <c r="AV236" s="13" t="s">
        <v>86</v>
      </c>
      <c r="AW236" s="13" t="s">
        <v>32</v>
      </c>
      <c r="AX236" s="13" t="s">
        <v>76</v>
      </c>
      <c r="AY236" s="181" t="s">
        <v>125</v>
      </c>
    </row>
    <row r="237" s="14" customFormat="1">
      <c r="A237" s="14"/>
      <c r="B237" s="188"/>
      <c r="C237" s="14"/>
      <c r="D237" s="180" t="s">
        <v>150</v>
      </c>
      <c r="E237" s="189" t="s">
        <v>1</v>
      </c>
      <c r="F237" s="190" t="s">
        <v>216</v>
      </c>
      <c r="G237" s="14"/>
      <c r="H237" s="191">
        <v>36</v>
      </c>
      <c r="I237" s="192"/>
      <c r="J237" s="14"/>
      <c r="K237" s="14"/>
      <c r="L237" s="188"/>
      <c r="M237" s="193"/>
      <c r="N237" s="194"/>
      <c r="O237" s="194"/>
      <c r="P237" s="194"/>
      <c r="Q237" s="194"/>
      <c r="R237" s="194"/>
      <c r="S237" s="194"/>
      <c r="T237" s="19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89" t="s">
        <v>150</v>
      </c>
      <c r="AU237" s="189" t="s">
        <v>84</v>
      </c>
      <c r="AV237" s="14" t="s">
        <v>132</v>
      </c>
      <c r="AW237" s="14" t="s">
        <v>32</v>
      </c>
      <c r="AX237" s="14" t="s">
        <v>84</v>
      </c>
      <c r="AY237" s="189" t="s">
        <v>125</v>
      </c>
    </row>
    <row r="238" s="12" customFormat="1" ht="25.92" customHeight="1">
      <c r="A238" s="12"/>
      <c r="B238" s="152"/>
      <c r="C238" s="12"/>
      <c r="D238" s="153" t="s">
        <v>75</v>
      </c>
      <c r="E238" s="154" t="s">
        <v>438</v>
      </c>
      <c r="F238" s="154" t="s">
        <v>439</v>
      </c>
      <c r="G238" s="12"/>
      <c r="H238" s="12"/>
      <c r="I238" s="155"/>
      <c r="J238" s="156">
        <f>BK238</f>
        <v>0</v>
      </c>
      <c r="K238" s="12"/>
      <c r="L238" s="152"/>
      <c r="M238" s="157"/>
      <c r="N238" s="158"/>
      <c r="O238" s="158"/>
      <c r="P238" s="159">
        <f>P239+P243+P246</f>
        <v>0</v>
      </c>
      <c r="Q238" s="158"/>
      <c r="R238" s="159">
        <f>R239+R243+R246</f>
        <v>0</v>
      </c>
      <c r="S238" s="158"/>
      <c r="T238" s="160">
        <f>T239+T243+T246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53" t="s">
        <v>146</v>
      </c>
      <c r="AT238" s="161" t="s">
        <v>75</v>
      </c>
      <c r="AU238" s="161" t="s">
        <v>76</v>
      </c>
      <c r="AY238" s="153" t="s">
        <v>125</v>
      </c>
      <c r="BK238" s="162">
        <f>BK239+BK243+BK246</f>
        <v>0</v>
      </c>
    </row>
    <row r="239" s="12" customFormat="1" ht="22.8" customHeight="1">
      <c r="A239" s="12"/>
      <c r="B239" s="152"/>
      <c r="C239" s="12"/>
      <c r="D239" s="153" t="s">
        <v>75</v>
      </c>
      <c r="E239" s="163" t="s">
        <v>440</v>
      </c>
      <c r="F239" s="163" t="s">
        <v>441</v>
      </c>
      <c r="G239" s="12"/>
      <c r="H239" s="12"/>
      <c r="I239" s="155"/>
      <c r="J239" s="164">
        <f>BK239</f>
        <v>0</v>
      </c>
      <c r="K239" s="12"/>
      <c r="L239" s="152"/>
      <c r="M239" s="157"/>
      <c r="N239" s="158"/>
      <c r="O239" s="158"/>
      <c r="P239" s="159">
        <f>SUM(P240:P242)</f>
        <v>0</v>
      </c>
      <c r="Q239" s="158"/>
      <c r="R239" s="159">
        <f>SUM(R240:R242)</f>
        <v>0</v>
      </c>
      <c r="S239" s="158"/>
      <c r="T239" s="160">
        <f>SUM(T240:T242)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3" t="s">
        <v>146</v>
      </c>
      <c r="AT239" s="161" t="s">
        <v>75</v>
      </c>
      <c r="AU239" s="161" t="s">
        <v>84</v>
      </c>
      <c r="AY239" s="153" t="s">
        <v>125</v>
      </c>
      <c r="BK239" s="162">
        <f>SUM(BK240:BK242)</f>
        <v>0</v>
      </c>
    </row>
    <row r="240" s="2" customFormat="1" ht="16.5" customHeight="1">
      <c r="A240" s="36"/>
      <c r="B240" s="165"/>
      <c r="C240" s="166" t="s">
        <v>442</v>
      </c>
      <c r="D240" s="166" t="s">
        <v>127</v>
      </c>
      <c r="E240" s="167" t="s">
        <v>443</v>
      </c>
      <c r="F240" s="168" t="s">
        <v>444</v>
      </c>
      <c r="G240" s="169" t="s">
        <v>379</v>
      </c>
      <c r="H240" s="170">
        <v>1</v>
      </c>
      <c r="I240" s="171"/>
      <c r="J240" s="172">
        <f>ROUND(I240*H240,2)</f>
        <v>0</v>
      </c>
      <c r="K240" s="168" t="s">
        <v>131</v>
      </c>
      <c r="L240" s="37"/>
      <c r="M240" s="173" t="s">
        <v>1</v>
      </c>
      <c r="N240" s="174" t="s">
        <v>41</v>
      </c>
      <c r="O240" s="75"/>
      <c r="P240" s="175">
        <f>O240*H240</f>
        <v>0</v>
      </c>
      <c r="Q240" s="175">
        <v>0</v>
      </c>
      <c r="R240" s="175">
        <f>Q240*H240</f>
        <v>0</v>
      </c>
      <c r="S240" s="175">
        <v>0</v>
      </c>
      <c r="T240" s="17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7" t="s">
        <v>445</v>
      </c>
      <c r="AT240" s="177" t="s">
        <v>127</v>
      </c>
      <c r="AU240" s="177" t="s">
        <v>86</v>
      </c>
      <c r="AY240" s="17" t="s">
        <v>125</v>
      </c>
      <c r="BE240" s="178">
        <f>IF(N240="základní",J240,0)</f>
        <v>0</v>
      </c>
      <c r="BF240" s="178">
        <f>IF(N240="snížená",J240,0)</f>
        <v>0</v>
      </c>
      <c r="BG240" s="178">
        <f>IF(N240="zákl. přenesená",J240,0)</f>
        <v>0</v>
      </c>
      <c r="BH240" s="178">
        <f>IF(N240="sníž. přenesená",J240,0)</f>
        <v>0</v>
      </c>
      <c r="BI240" s="178">
        <f>IF(N240="nulová",J240,0)</f>
        <v>0</v>
      </c>
      <c r="BJ240" s="17" t="s">
        <v>84</v>
      </c>
      <c r="BK240" s="178">
        <f>ROUND(I240*H240,2)</f>
        <v>0</v>
      </c>
      <c r="BL240" s="17" t="s">
        <v>445</v>
      </c>
      <c r="BM240" s="177" t="s">
        <v>446</v>
      </c>
    </row>
    <row r="241" s="2" customFormat="1" ht="16.5" customHeight="1">
      <c r="A241" s="36"/>
      <c r="B241" s="165"/>
      <c r="C241" s="166" t="s">
        <v>447</v>
      </c>
      <c r="D241" s="166" t="s">
        <v>127</v>
      </c>
      <c r="E241" s="167" t="s">
        <v>448</v>
      </c>
      <c r="F241" s="168" t="s">
        <v>449</v>
      </c>
      <c r="G241" s="169" t="s">
        <v>379</v>
      </c>
      <c r="H241" s="170">
        <v>1</v>
      </c>
      <c r="I241" s="171"/>
      <c r="J241" s="172">
        <f>ROUND(I241*H241,2)</f>
        <v>0</v>
      </c>
      <c r="K241" s="168" t="s">
        <v>131</v>
      </c>
      <c r="L241" s="37"/>
      <c r="M241" s="173" t="s">
        <v>1</v>
      </c>
      <c r="N241" s="174" t="s">
        <v>41</v>
      </c>
      <c r="O241" s="75"/>
      <c r="P241" s="175">
        <f>O241*H241</f>
        <v>0</v>
      </c>
      <c r="Q241" s="175">
        <v>0</v>
      </c>
      <c r="R241" s="175">
        <f>Q241*H241</f>
        <v>0</v>
      </c>
      <c r="S241" s="175">
        <v>0</v>
      </c>
      <c r="T241" s="17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77" t="s">
        <v>445</v>
      </c>
      <c r="AT241" s="177" t="s">
        <v>127</v>
      </c>
      <c r="AU241" s="177" t="s">
        <v>86</v>
      </c>
      <c r="AY241" s="17" t="s">
        <v>125</v>
      </c>
      <c r="BE241" s="178">
        <f>IF(N241="základní",J241,0)</f>
        <v>0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17" t="s">
        <v>84</v>
      </c>
      <c r="BK241" s="178">
        <f>ROUND(I241*H241,2)</f>
        <v>0</v>
      </c>
      <c r="BL241" s="17" t="s">
        <v>445</v>
      </c>
      <c r="BM241" s="177" t="s">
        <v>450</v>
      </c>
    </row>
    <row r="242" s="2" customFormat="1" ht="16.5" customHeight="1">
      <c r="A242" s="36"/>
      <c r="B242" s="165"/>
      <c r="C242" s="166" t="s">
        <v>451</v>
      </c>
      <c r="D242" s="166" t="s">
        <v>127</v>
      </c>
      <c r="E242" s="167" t="s">
        <v>452</v>
      </c>
      <c r="F242" s="168" t="s">
        <v>453</v>
      </c>
      <c r="G242" s="169" t="s">
        <v>379</v>
      </c>
      <c r="H242" s="170">
        <v>1</v>
      </c>
      <c r="I242" s="171"/>
      <c r="J242" s="172">
        <f>ROUND(I242*H242,2)</f>
        <v>0</v>
      </c>
      <c r="K242" s="168" t="s">
        <v>131</v>
      </c>
      <c r="L242" s="37"/>
      <c r="M242" s="173" t="s">
        <v>1</v>
      </c>
      <c r="N242" s="174" t="s">
        <v>41</v>
      </c>
      <c r="O242" s="75"/>
      <c r="P242" s="175">
        <f>O242*H242</f>
        <v>0</v>
      </c>
      <c r="Q242" s="175">
        <v>0</v>
      </c>
      <c r="R242" s="175">
        <f>Q242*H242</f>
        <v>0</v>
      </c>
      <c r="S242" s="175">
        <v>0</v>
      </c>
      <c r="T242" s="17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77" t="s">
        <v>445</v>
      </c>
      <c r="AT242" s="177" t="s">
        <v>127</v>
      </c>
      <c r="AU242" s="177" t="s">
        <v>86</v>
      </c>
      <c r="AY242" s="17" t="s">
        <v>125</v>
      </c>
      <c r="BE242" s="178">
        <f>IF(N242="základní",J242,0)</f>
        <v>0</v>
      </c>
      <c r="BF242" s="178">
        <f>IF(N242="snížená",J242,0)</f>
        <v>0</v>
      </c>
      <c r="BG242" s="178">
        <f>IF(N242="zákl. přenesená",J242,0)</f>
        <v>0</v>
      </c>
      <c r="BH242" s="178">
        <f>IF(N242="sníž. přenesená",J242,0)</f>
        <v>0</v>
      </c>
      <c r="BI242" s="178">
        <f>IF(N242="nulová",J242,0)</f>
        <v>0</v>
      </c>
      <c r="BJ242" s="17" t="s">
        <v>84</v>
      </c>
      <c r="BK242" s="178">
        <f>ROUND(I242*H242,2)</f>
        <v>0</v>
      </c>
      <c r="BL242" s="17" t="s">
        <v>445</v>
      </c>
      <c r="BM242" s="177" t="s">
        <v>454</v>
      </c>
    </row>
    <row r="243" s="12" customFormat="1" ht="22.8" customHeight="1">
      <c r="A243" s="12"/>
      <c r="B243" s="152"/>
      <c r="C243" s="12"/>
      <c r="D243" s="153" t="s">
        <v>75</v>
      </c>
      <c r="E243" s="163" t="s">
        <v>455</v>
      </c>
      <c r="F243" s="163" t="s">
        <v>456</v>
      </c>
      <c r="G243" s="12"/>
      <c r="H243" s="12"/>
      <c r="I243" s="155"/>
      <c r="J243" s="164">
        <f>BK243</f>
        <v>0</v>
      </c>
      <c r="K243" s="12"/>
      <c r="L243" s="152"/>
      <c r="M243" s="157"/>
      <c r="N243" s="158"/>
      <c r="O243" s="158"/>
      <c r="P243" s="159">
        <f>SUM(P244:P245)</f>
        <v>0</v>
      </c>
      <c r="Q243" s="158"/>
      <c r="R243" s="159">
        <f>SUM(R244:R245)</f>
        <v>0</v>
      </c>
      <c r="S243" s="158"/>
      <c r="T243" s="160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3" t="s">
        <v>146</v>
      </c>
      <c r="AT243" s="161" t="s">
        <v>75</v>
      </c>
      <c r="AU243" s="161" t="s">
        <v>84</v>
      </c>
      <c r="AY243" s="153" t="s">
        <v>125</v>
      </c>
      <c r="BK243" s="162">
        <f>SUM(BK244:BK245)</f>
        <v>0</v>
      </c>
    </row>
    <row r="244" s="2" customFormat="1" ht="16.5" customHeight="1">
      <c r="A244" s="36"/>
      <c r="B244" s="165"/>
      <c r="C244" s="166" t="s">
        <v>457</v>
      </c>
      <c r="D244" s="166" t="s">
        <v>127</v>
      </c>
      <c r="E244" s="167" t="s">
        <v>458</v>
      </c>
      <c r="F244" s="168" t="s">
        <v>456</v>
      </c>
      <c r="G244" s="169" t="s">
        <v>379</v>
      </c>
      <c r="H244" s="170">
        <v>1</v>
      </c>
      <c r="I244" s="171"/>
      <c r="J244" s="172">
        <f>ROUND(I244*H244,2)</f>
        <v>0</v>
      </c>
      <c r="K244" s="168" t="s">
        <v>131</v>
      </c>
      <c r="L244" s="37"/>
      <c r="M244" s="173" t="s">
        <v>1</v>
      </c>
      <c r="N244" s="174" t="s">
        <v>41</v>
      </c>
      <c r="O244" s="75"/>
      <c r="P244" s="175">
        <f>O244*H244</f>
        <v>0</v>
      </c>
      <c r="Q244" s="175">
        <v>0</v>
      </c>
      <c r="R244" s="175">
        <f>Q244*H244</f>
        <v>0</v>
      </c>
      <c r="S244" s="175">
        <v>0</v>
      </c>
      <c r="T244" s="176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77" t="s">
        <v>445</v>
      </c>
      <c r="AT244" s="177" t="s">
        <v>127</v>
      </c>
      <c r="AU244" s="177" t="s">
        <v>86</v>
      </c>
      <c r="AY244" s="17" t="s">
        <v>125</v>
      </c>
      <c r="BE244" s="178">
        <f>IF(N244="základní",J244,0)</f>
        <v>0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17" t="s">
        <v>84</v>
      </c>
      <c r="BK244" s="178">
        <f>ROUND(I244*H244,2)</f>
        <v>0</v>
      </c>
      <c r="BL244" s="17" t="s">
        <v>445</v>
      </c>
      <c r="BM244" s="177" t="s">
        <v>459</v>
      </c>
    </row>
    <row r="245" s="2" customFormat="1" ht="16.5" customHeight="1">
      <c r="A245" s="36"/>
      <c r="B245" s="165"/>
      <c r="C245" s="166" t="s">
        <v>460</v>
      </c>
      <c r="D245" s="166" t="s">
        <v>127</v>
      </c>
      <c r="E245" s="167" t="s">
        <v>461</v>
      </c>
      <c r="F245" s="168" t="s">
        <v>462</v>
      </c>
      <c r="G245" s="169" t="s">
        <v>379</v>
      </c>
      <c r="H245" s="170">
        <v>1</v>
      </c>
      <c r="I245" s="171"/>
      <c r="J245" s="172">
        <f>ROUND(I245*H245,2)</f>
        <v>0</v>
      </c>
      <c r="K245" s="168" t="s">
        <v>131</v>
      </c>
      <c r="L245" s="37"/>
      <c r="M245" s="173" t="s">
        <v>1</v>
      </c>
      <c r="N245" s="174" t="s">
        <v>41</v>
      </c>
      <c r="O245" s="75"/>
      <c r="P245" s="175">
        <f>O245*H245</f>
        <v>0</v>
      </c>
      <c r="Q245" s="175">
        <v>0</v>
      </c>
      <c r="R245" s="175">
        <f>Q245*H245</f>
        <v>0</v>
      </c>
      <c r="S245" s="175">
        <v>0</v>
      </c>
      <c r="T245" s="176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77" t="s">
        <v>445</v>
      </c>
      <c r="AT245" s="177" t="s">
        <v>127</v>
      </c>
      <c r="AU245" s="177" t="s">
        <v>86</v>
      </c>
      <c r="AY245" s="17" t="s">
        <v>125</v>
      </c>
      <c r="BE245" s="178">
        <f>IF(N245="základní",J245,0)</f>
        <v>0</v>
      </c>
      <c r="BF245" s="178">
        <f>IF(N245="snížená",J245,0)</f>
        <v>0</v>
      </c>
      <c r="BG245" s="178">
        <f>IF(N245="zákl. přenesená",J245,0)</f>
        <v>0</v>
      </c>
      <c r="BH245" s="178">
        <f>IF(N245="sníž. přenesená",J245,0)</f>
        <v>0</v>
      </c>
      <c r="BI245" s="178">
        <f>IF(N245="nulová",J245,0)</f>
        <v>0</v>
      </c>
      <c r="BJ245" s="17" t="s">
        <v>84</v>
      </c>
      <c r="BK245" s="178">
        <f>ROUND(I245*H245,2)</f>
        <v>0</v>
      </c>
      <c r="BL245" s="17" t="s">
        <v>445</v>
      </c>
      <c r="BM245" s="177" t="s">
        <v>463</v>
      </c>
    </row>
    <row r="246" s="12" customFormat="1" ht="22.8" customHeight="1">
      <c r="A246" s="12"/>
      <c r="B246" s="152"/>
      <c r="C246" s="12"/>
      <c r="D246" s="153" t="s">
        <v>75</v>
      </c>
      <c r="E246" s="163" t="s">
        <v>464</v>
      </c>
      <c r="F246" s="163" t="s">
        <v>465</v>
      </c>
      <c r="G246" s="12"/>
      <c r="H246" s="12"/>
      <c r="I246" s="155"/>
      <c r="J246" s="164">
        <f>BK246</f>
        <v>0</v>
      </c>
      <c r="K246" s="12"/>
      <c r="L246" s="152"/>
      <c r="M246" s="157"/>
      <c r="N246" s="158"/>
      <c r="O246" s="158"/>
      <c r="P246" s="159">
        <f>SUM(P247:P248)</f>
        <v>0</v>
      </c>
      <c r="Q246" s="158"/>
      <c r="R246" s="159">
        <f>SUM(R247:R248)</f>
        <v>0</v>
      </c>
      <c r="S246" s="158"/>
      <c r="T246" s="160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3" t="s">
        <v>146</v>
      </c>
      <c r="AT246" s="161" t="s">
        <v>75</v>
      </c>
      <c r="AU246" s="161" t="s">
        <v>84</v>
      </c>
      <c r="AY246" s="153" t="s">
        <v>125</v>
      </c>
      <c r="BK246" s="162">
        <f>SUM(BK247:BK248)</f>
        <v>0</v>
      </c>
    </row>
    <row r="247" s="2" customFormat="1" ht="16.5" customHeight="1">
      <c r="A247" s="36"/>
      <c r="B247" s="165"/>
      <c r="C247" s="166" t="s">
        <v>466</v>
      </c>
      <c r="D247" s="166" t="s">
        <v>127</v>
      </c>
      <c r="E247" s="167" t="s">
        <v>467</v>
      </c>
      <c r="F247" s="168" t="s">
        <v>468</v>
      </c>
      <c r="G247" s="169" t="s">
        <v>379</v>
      </c>
      <c r="H247" s="170">
        <v>1</v>
      </c>
      <c r="I247" s="171"/>
      <c r="J247" s="172">
        <f>ROUND(I247*H247,2)</f>
        <v>0</v>
      </c>
      <c r="K247" s="168" t="s">
        <v>131</v>
      </c>
      <c r="L247" s="37"/>
      <c r="M247" s="173" t="s">
        <v>1</v>
      </c>
      <c r="N247" s="174" t="s">
        <v>41</v>
      </c>
      <c r="O247" s="75"/>
      <c r="P247" s="175">
        <f>O247*H247</f>
        <v>0</v>
      </c>
      <c r="Q247" s="175">
        <v>0</v>
      </c>
      <c r="R247" s="175">
        <f>Q247*H247</f>
        <v>0</v>
      </c>
      <c r="S247" s="175">
        <v>0</v>
      </c>
      <c r="T247" s="17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77" t="s">
        <v>445</v>
      </c>
      <c r="AT247" s="177" t="s">
        <v>127</v>
      </c>
      <c r="AU247" s="177" t="s">
        <v>86</v>
      </c>
      <c r="AY247" s="17" t="s">
        <v>125</v>
      </c>
      <c r="BE247" s="178">
        <f>IF(N247="základní",J247,0)</f>
        <v>0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17" t="s">
        <v>84</v>
      </c>
      <c r="BK247" s="178">
        <f>ROUND(I247*H247,2)</f>
        <v>0</v>
      </c>
      <c r="BL247" s="17" t="s">
        <v>445</v>
      </c>
      <c r="BM247" s="177" t="s">
        <v>469</v>
      </c>
    </row>
    <row r="248" s="2" customFormat="1" ht="16.5" customHeight="1">
      <c r="A248" s="36"/>
      <c r="B248" s="165"/>
      <c r="C248" s="166" t="s">
        <v>470</v>
      </c>
      <c r="D248" s="166" t="s">
        <v>127</v>
      </c>
      <c r="E248" s="167" t="s">
        <v>471</v>
      </c>
      <c r="F248" s="168" t="s">
        <v>472</v>
      </c>
      <c r="G248" s="169" t="s">
        <v>379</v>
      </c>
      <c r="H248" s="170">
        <v>1</v>
      </c>
      <c r="I248" s="171"/>
      <c r="J248" s="172">
        <f>ROUND(I248*H248,2)</f>
        <v>0</v>
      </c>
      <c r="K248" s="168" t="s">
        <v>131</v>
      </c>
      <c r="L248" s="37"/>
      <c r="M248" s="210" t="s">
        <v>1</v>
      </c>
      <c r="N248" s="211" t="s">
        <v>41</v>
      </c>
      <c r="O248" s="212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77" t="s">
        <v>445</v>
      </c>
      <c r="AT248" s="177" t="s">
        <v>127</v>
      </c>
      <c r="AU248" s="177" t="s">
        <v>86</v>
      </c>
      <c r="AY248" s="17" t="s">
        <v>125</v>
      </c>
      <c r="BE248" s="178">
        <f>IF(N248="základní",J248,0)</f>
        <v>0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17" t="s">
        <v>84</v>
      </c>
      <c r="BK248" s="178">
        <f>ROUND(I248*H248,2)</f>
        <v>0</v>
      </c>
      <c r="BL248" s="17" t="s">
        <v>445</v>
      </c>
      <c r="BM248" s="177" t="s">
        <v>473</v>
      </c>
    </row>
    <row r="249" s="2" customFormat="1" ht="6.96" customHeight="1">
      <c r="A249" s="36"/>
      <c r="B249" s="58"/>
      <c r="C249" s="59"/>
      <c r="D249" s="59"/>
      <c r="E249" s="59"/>
      <c r="F249" s="59"/>
      <c r="G249" s="59"/>
      <c r="H249" s="59"/>
      <c r="I249" s="59"/>
      <c r="J249" s="59"/>
      <c r="K249" s="59"/>
      <c r="L249" s="37"/>
      <c r="M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</row>
  </sheetData>
  <autoFilter ref="C130:K248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JITKA-PC\Jitka</dc:creator>
  <cp:lastModifiedBy>JITKA-PC\Jitka</cp:lastModifiedBy>
  <dcterms:created xsi:type="dcterms:W3CDTF">2022-01-12T19:49:37Z</dcterms:created>
  <dcterms:modified xsi:type="dcterms:W3CDTF">2022-01-12T19:49:38Z</dcterms:modified>
</cp:coreProperties>
</file>